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Captação\Captação de Recursos\PROJETOS\Ministério do Turismo\Pavimentação Av. Olinkraft 2ª etapa\Projeto\Prefa 1.1\Memoriais, orçamentos etc\"/>
    </mc:Choice>
  </mc:AlternateContent>
  <bookViews>
    <workbookView xWindow="0" yWindow="0" windowWidth="20490" windowHeight="7155"/>
  </bookViews>
  <sheets>
    <sheet name="A2" sheetId="1" r:id="rId1"/>
  </sheets>
  <definedNames>
    <definedName name="_xlnm.Print_Area" localSheetId="0">'A2'!$A$1:$M$39</definedName>
    <definedName name="Texto1" localSheetId="0">'A2'!#REF!</definedName>
    <definedName name="Texto10" localSheetId="0">'A2'!#REF!</definedName>
    <definedName name="Texto12" localSheetId="0">'A2'!#REF!</definedName>
    <definedName name="Texto13" localSheetId="0">'A2'!#REF!</definedName>
    <definedName name="Texto14" localSheetId="0">'A2'!#REF!</definedName>
    <definedName name="Texto15" localSheetId="0">'A2'!#REF!</definedName>
    <definedName name="Texto16" localSheetId="0">'A2'!$A$36</definedName>
    <definedName name="Texto2" localSheetId="0">'A2'!#REF!</definedName>
    <definedName name="Texto3" localSheetId="0">'A2'!$H$3</definedName>
    <definedName name="Texto4" localSheetId="0">'A2'!$A$7</definedName>
    <definedName name="Texto42" localSheetId="0">'A2'!#REF!</definedName>
    <definedName name="Texto43" localSheetId="0">'A2'!#REF!</definedName>
    <definedName name="Texto5" localSheetId="0">'A2'!$G$7</definedName>
    <definedName name="Texto7" localSheetId="0">'A2'!$A$9</definedName>
    <definedName name="Texto8" localSheetId="0">'A2'!#REF!</definedName>
    <definedName name="Texto9" localSheetId="0">'A2'!#REF!</definedName>
  </definedNames>
  <calcPr calcId="152511"/>
</workbook>
</file>

<file path=xl/calcChain.xml><?xml version="1.0" encoding="utf-8"?>
<calcChain xmlns="http://schemas.openxmlformats.org/spreadsheetml/2006/main">
  <c r="F24" i="1" l="1"/>
  <c r="F27" i="1" l="1"/>
  <c r="F29" i="1" l="1"/>
  <c r="H30" i="1" l="1"/>
  <c r="F13" i="1"/>
  <c r="K13" i="1" l="1"/>
  <c r="F23" i="1" s="1"/>
  <c r="M13" i="1" l="1"/>
  <c r="M15" i="1" l="1"/>
  <c r="M18" i="1" s="1"/>
  <c r="F16" i="1" l="1"/>
  <c r="F17" i="1" s="1"/>
  <c r="F14" i="1"/>
  <c r="F18" i="1"/>
  <c r="F19" i="1"/>
  <c r="F20" i="1" s="1"/>
  <c r="F21" i="1" s="1"/>
  <c r="H31" i="1"/>
</calcChain>
</file>

<file path=xl/sharedStrings.xml><?xml version="1.0" encoding="utf-8"?>
<sst xmlns="http://schemas.openxmlformats.org/spreadsheetml/2006/main" count="85" uniqueCount="76">
  <si>
    <t>PLANILHA DE ORÇAMENTO</t>
  </si>
  <si>
    <r>
      <t xml:space="preserve">Nº </t>
    </r>
    <r>
      <rPr>
        <sz val="8"/>
        <color indexed="8"/>
        <rFont val="Arial"/>
        <family val="2"/>
      </rPr>
      <t>     </t>
    </r>
  </si>
  <si>
    <r>
      <t>FOLHA N</t>
    </r>
    <r>
      <rPr>
        <b/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>  </t>
    </r>
  </si>
  <si>
    <r>
      <t xml:space="preserve">CÓDIGO: </t>
    </r>
    <r>
      <rPr>
        <sz val="8"/>
        <color indexed="8"/>
        <rFont val="Arial"/>
        <family val="2"/>
      </rPr>
      <t>     </t>
    </r>
  </si>
  <si>
    <r>
      <t xml:space="preserve">NÚMERO: </t>
    </r>
    <r>
      <rPr>
        <sz val="8"/>
        <color indexed="8"/>
        <rFont val="Arial"/>
        <family val="2"/>
      </rPr>
      <t>     </t>
    </r>
  </si>
  <si>
    <t>ITEM</t>
  </si>
  <si>
    <t>DISCRIMINAÇÃO</t>
  </si>
  <si>
    <t>UNID.</t>
  </si>
  <si>
    <t>QUANT.</t>
  </si>
  <si>
    <t>    </t>
  </si>
  <si>
    <t>TOTAIS R$</t>
  </si>
  <si>
    <t>01</t>
  </si>
  <si>
    <t>ASSINATURA:      </t>
  </si>
  <si>
    <t>PROJETO:</t>
  </si>
  <si>
    <t>CARACTERÍSTICAS:</t>
  </si>
  <si>
    <t>1.1</t>
  </si>
  <si>
    <t>SERVICOS PRELIMINARES</t>
  </si>
  <si>
    <t>2.0</t>
  </si>
  <si>
    <t>2.2</t>
  </si>
  <si>
    <t>2.3</t>
  </si>
  <si>
    <t>PAVIMENTAÇÃO</t>
  </si>
  <si>
    <t>M2</t>
  </si>
  <si>
    <t>TON</t>
  </si>
  <si>
    <t>SINALIZAÇÃO</t>
  </si>
  <si>
    <t>1.0</t>
  </si>
  <si>
    <r>
      <t xml:space="preserve">NOME: </t>
    </r>
    <r>
      <rPr>
        <sz val="8"/>
        <color indexed="8"/>
        <rFont val="Arial"/>
        <family val="2"/>
      </rPr>
      <t>   DIEFERSON BRANGER</t>
    </r>
  </si>
  <si>
    <t>1.2</t>
  </si>
  <si>
    <t>LOCACAO DA OBRA, COM USO DE EQUIPAMENTOS TOPOGRAFICOS, INCLUSIVE TOPOGRAFO  E NIVELADOR</t>
  </si>
  <si>
    <t>CODIGO</t>
  </si>
  <si>
    <t>74209/001</t>
  </si>
  <si>
    <t>72943+ 5626</t>
  </si>
  <si>
    <t>72965+ 5626</t>
  </si>
  <si>
    <t>BDI=</t>
  </si>
  <si>
    <t>3.0</t>
  </si>
  <si>
    <t>MUNICÍPIO: OTACILIO COSTA</t>
  </si>
  <si>
    <t>A 1</t>
  </si>
  <si>
    <t xml:space="preserve">PREFEITURA MUNICIPAL DE OTACILIO COSTA </t>
  </si>
  <si>
    <t>PINTURA DE LIGAÇÃO COM RR-2C COM TAXA DE 0,5 L/M2 INCLUSIVE APLICAÇÃO E TRANSPORTE</t>
  </si>
  <si>
    <t>OBS.: O VALOR REFERENCIADO NESTA P.O. ESTA INCLUSO MOBILIZAÇÃO E DESMOBILIZAÇÃO DE EQUIPAMENTO E CONTROLE TECNOLOGICO DO MATERIAIS UTILIZADOS NESTA OBRA.</t>
  </si>
  <si>
    <t>PINTUTA DE FAIXA HORIZONTAL COM TINTA RODOVIARIA ACRILICA AMARELA</t>
  </si>
  <si>
    <t>PINTUTA DE FAIXA HORIZONTAL COM TINTA RODOVIARIA ACRILICA BRANCA</t>
  </si>
  <si>
    <t>CONJUNTO DE PLACA DE LOUGRADORO</t>
  </si>
  <si>
    <t>SICRO 4 S 06 200 01</t>
  </si>
  <si>
    <t>FORN. E IMPLANTAÇÃO PLACA SINALIZ. SEMI-REFLETIVA 25X50CM</t>
  </si>
  <si>
    <t>TUBO ACO GALV C/ COSTURA DIN 2440/NBR 5580 CLASSE MEDIA DN 2" (50MM) E=3,65MM - 5,10KG/M COMP= 3M</t>
  </si>
  <si>
    <t xml:space="preserve">PLACA REGULAMENTAÇÃO </t>
  </si>
  <si>
    <t>FORN. E IMPLANTAÇÃO PLACA SINALIZ. SEMI-REFLETIVA DN=60CM</t>
  </si>
  <si>
    <t>ESTACAS</t>
  </si>
  <si>
    <t>METROS</t>
  </si>
  <si>
    <t>COMPRIMENTO</t>
  </si>
  <si>
    <t>LARGURA</t>
  </si>
  <si>
    <t>AREA</t>
  </si>
  <si>
    <t>PLACA DE OBRA COM DIMENSÕES DE 2,0m X 1,25m COM PINTURA CONFORME ESPECIFICAÇÃO DO PROGRAMA</t>
  </si>
  <si>
    <t xml:space="preserve">CONCRETO ASFALTICO USINADO A QUENTE CAUQ (E=3CM COM MOTONIVELADORA E E=3CM COM VIBROACABADORA) INCLUSE COM FORNECIMENTO DE CAP E APLICAÇAO </t>
  </si>
  <si>
    <t>2.1</t>
  </si>
  <si>
    <t>3.1</t>
  </si>
  <si>
    <t>3.2</t>
  </si>
  <si>
    <t>3.3.1</t>
  </si>
  <si>
    <t>3.3</t>
  </si>
  <si>
    <t>3.3.2</t>
  </si>
  <si>
    <t>3.4</t>
  </si>
  <si>
    <t>3.4.1</t>
  </si>
  <si>
    <t>2.4</t>
  </si>
  <si>
    <t>2.5</t>
  </si>
  <si>
    <t>IMPRIMACAO DE BASE DE PAVIMENTACAO COM EMULSAO CM-30</t>
  </si>
  <si>
    <t>M3</t>
  </si>
  <si>
    <t>LIMPA RODAS</t>
  </si>
  <si>
    <t>CAMADA DE BRITA GRADUADA (E=15CM) EXEC.E TRANSP.</t>
  </si>
  <si>
    <t>M3XKM</t>
  </si>
  <si>
    <t>73916/002</t>
  </si>
  <si>
    <t>2.6</t>
  </si>
  <si>
    <t>M</t>
  </si>
  <si>
    <t>TRANSPORTE COMERCIAL BRITA GRADUADA 30KM</t>
  </si>
  <si>
    <t>TRANSPORTE LOCAL DE MASSA ASFALTICA - PAVIMENTACAO URBANA DMT 30KM</t>
  </si>
  <si>
    <r>
      <t xml:space="preserve">CREA: </t>
    </r>
    <r>
      <rPr>
        <sz val="8"/>
        <color indexed="8"/>
        <rFont val="Arial"/>
        <family val="2"/>
      </rPr>
      <t>     096024-8                                                      ART 5645674-1</t>
    </r>
  </si>
  <si>
    <t>PAVIMENTACAO E REPERFILAGEM DA AVENIDA OLINKRAFT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</si>
</sst>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10"/>
      <color rgb="FF002060"/>
      <name val="Arial"/>
      <family val="2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26">
    <xf numFmtId="0" fontId="0" fillId="0" borderId="0" xfId="0"/>
    <xf numFmtId="0" fontId="10" fillId="0" borderId="1" xfId="0" applyFont="1" applyBorder="1" applyAlignment="1">
      <alignment horizontal="justify" vertical="top" wrapText="1"/>
    </xf>
    <xf numFmtId="0" fontId="10" fillId="0" borderId="1" xfId="0" applyNumberFormat="1" applyFont="1" applyBorder="1" applyAlignment="1">
      <alignment horizontal="center" wrapText="1"/>
    </xf>
    <xf numFmtId="4" fontId="10" fillId="0" borderId="1" xfId="0" applyNumberFormat="1" applyFont="1" applyBorder="1" applyAlignment="1">
      <alignment horizontal="right" wrapText="1"/>
    </xf>
    <xf numFmtId="0" fontId="10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2" fontId="10" fillId="0" borderId="1" xfId="0" applyNumberFormat="1" applyFont="1" applyBorder="1" applyAlignment="1">
      <alignment horizontal="center" vertical="top"/>
    </xf>
    <xf numFmtId="164" fontId="7" fillId="2" borderId="1" xfId="2" applyFont="1" applyFill="1" applyBorder="1" applyAlignment="1">
      <alignment horizontal="right" wrapText="1"/>
    </xf>
    <xf numFmtId="0" fontId="7" fillId="2" borderId="3" xfId="0" applyFont="1" applyFill="1" applyBorder="1" applyAlignment="1">
      <alignment horizontal="center" vertical="top" wrapText="1"/>
    </xf>
    <xf numFmtId="4" fontId="10" fillId="2" borderId="3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164" fontId="16" fillId="0" borderId="10" xfId="0" applyNumberFormat="1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10" fillId="0" borderId="1" xfId="0" applyFont="1" applyBorder="1" applyAlignment="1">
      <alignment horizontal="justify" vertical="top" wrapText="1"/>
    </xf>
    <xf numFmtId="43" fontId="0" fillId="0" borderId="0" xfId="0" applyNumberFormat="1"/>
    <xf numFmtId="0" fontId="10" fillId="0" borderId="1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left" vertical="top" wrapText="1"/>
    </xf>
    <xf numFmtId="0" fontId="0" fillId="0" borderId="13" xfId="0" applyBorder="1" applyAlignment="1"/>
    <xf numFmtId="0" fontId="5" fillId="0" borderId="10" xfId="0" applyFont="1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2" fontId="10" fillId="0" borderId="1" xfId="0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2" xfId="0" applyFont="1" applyBorder="1" applyAlignment="1">
      <alignment vertical="center"/>
    </xf>
    <xf numFmtId="10" fontId="9" fillId="0" borderId="9" xfId="0" applyNumberFormat="1" applyFont="1" applyBorder="1" applyAlignment="1">
      <alignment horizontal="left" vertical="center" wrapText="1"/>
    </xf>
    <xf numFmtId="0" fontId="0" fillId="0" borderId="1" xfId="0" applyBorder="1"/>
    <xf numFmtId="0" fontId="5" fillId="0" borderId="10" xfId="0" applyFont="1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 wrapText="1"/>
    </xf>
    <xf numFmtId="0" fontId="0" fillId="0" borderId="13" xfId="0" applyBorder="1" applyAlignment="1"/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top"/>
    </xf>
    <xf numFmtId="0" fontId="10" fillId="0" borderId="1" xfId="0" applyNumberFormat="1" applyFont="1" applyBorder="1" applyAlignment="1">
      <alignment horizontal="center" vertical="center"/>
    </xf>
    <xf numFmtId="164" fontId="0" fillId="0" borderId="1" xfId="2" applyFont="1" applyBorder="1"/>
    <xf numFmtId="43" fontId="0" fillId="0" borderId="1" xfId="0" applyNumberFormat="1" applyBorder="1"/>
    <xf numFmtId="0" fontId="18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10" fillId="3" borderId="1" xfId="0" applyNumberFormat="1" applyFont="1" applyFill="1" applyBorder="1" applyAlignment="1">
      <alignment horizontal="right" wrapText="1"/>
    </xf>
    <xf numFmtId="0" fontId="0" fillId="3" borderId="0" xfId="0" applyFill="1"/>
    <xf numFmtId="2" fontId="0" fillId="3" borderId="0" xfId="0" applyNumberFormat="1" applyFill="1"/>
    <xf numFmtId="0" fontId="5" fillId="2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 wrapText="1"/>
    </xf>
    <xf numFmtId="0" fontId="0" fillId="0" borderId="7" xfId="0" applyBorder="1" applyAlignment="1"/>
    <xf numFmtId="0" fontId="0" fillId="0" borderId="11" xfId="0" applyBorder="1" applyAlignment="1"/>
    <xf numFmtId="0" fontId="0" fillId="0" borderId="13" xfId="0" applyBorder="1" applyAlignment="1"/>
    <xf numFmtId="0" fontId="0" fillId="0" borderId="6" xfId="0" applyBorder="1" applyAlignment="1"/>
    <xf numFmtId="0" fontId="5" fillId="0" borderId="12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0" fillId="0" borderId="12" xfId="0" applyBorder="1" applyAlignment="1"/>
    <xf numFmtId="0" fontId="7" fillId="0" borderId="2" xfId="0" applyFont="1" applyBorder="1" applyAlignment="1">
      <alignment horizontal="justify" vertical="top" wrapText="1"/>
    </xf>
    <xf numFmtId="0" fontId="7" fillId="0" borderId="9" xfId="0" applyFont="1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4" fillId="0" borderId="0" xfId="1" applyAlignment="1" applyProtection="1">
      <alignment horizontal="center"/>
    </xf>
    <xf numFmtId="0" fontId="5" fillId="0" borderId="10" xfId="0" applyFont="1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15" fillId="0" borderId="14" xfId="0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12" fillId="0" borderId="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14" xfId="0" applyFont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0" fontId="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justify" vertical="top" wrapText="1"/>
    </xf>
  </cellXfs>
  <cellStyles count="3">
    <cellStyle name="Hiperlink" xfId="1" builtinId="8"/>
    <cellStyle name="Normal" xfId="0" builtinId="0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showGridLines="0" tabSelected="1" view="pageBreakPreview" zoomScale="85" zoomScaleNormal="100" zoomScaleSheetLayoutView="85" workbookViewId="0">
      <selection activeCell="A9" sqref="A9:D9"/>
    </sheetView>
  </sheetViews>
  <sheetFormatPr defaultRowHeight="12.75" x14ac:dyDescent="0.2"/>
  <cols>
    <col min="1" max="1" width="19.7109375" bestFit="1" customWidth="1"/>
    <col min="2" max="2" width="13" hidden="1" customWidth="1"/>
    <col min="3" max="3" width="17" bestFit="1" customWidth="1"/>
    <col min="4" max="4" width="79.5703125" customWidth="1"/>
    <col min="5" max="5" width="8.28515625" customWidth="1"/>
    <col min="6" max="6" width="10.5703125" customWidth="1"/>
    <col min="7" max="7" width="11.28515625" customWidth="1"/>
    <col min="8" max="8" width="14" customWidth="1"/>
    <col min="11" max="11" width="15" bestFit="1" customWidth="1"/>
    <col min="12" max="12" width="11.85546875" bestFit="1" customWidth="1"/>
    <col min="13" max="13" width="16" bestFit="1" customWidth="1"/>
    <col min="14" max="14" width="10.5703125" bestFit="1" customWidth="1"/>
  </cols>
  <sheetData>
    <row r="1" spans="1:15" ht="51.75" customHeight="1" x14ac:dyDescent="0.2">
      <c r="A1" s="88" t="s">
        <v>36</v>
      </c>
      <c r="B1" s="89"/>
      <c r="C1" s="89"/>
      <c r="D1" s="90"/>
      <c r="E1" s="102" t="s">
        <v>0</v>
      </c>
      <c r="F1" s="103"/>
      <c r="G1" s="104"/>
      <c r="H1" s="100" t="s">
        <v>35</v>
      </c>
      <c r="I1" s="30"/>
      <c r="J1" s="30"/>
      <c r="K1" s="30"/>
      <c r="L1" s="30"/>
      <c r="M1" s="30"/>
    </row>
    <row r="2" spans="1:15" ht="36" customHeight="1" x14ac:dyDescent="0.2">
      <c r="A2" s="91"/>
      <c r="B2" s="92"/>
      <c r="C2" s="92"/>
      <c r="D2" s="93"/>
      <c r="E2" s="105"/>
      <c r="F2" s="106"/>
      <c r="G2" s="107"/>
      <c r="H2" s="101"/>
      <c r="I2" s="30"/>
      <c r="J2" s="30"/>
      <c r="K2" s="30"/>
      <c r="L2" s="30"/>
      <c r="M2" s="30"/>
    </row>
    <row r="3" spans="1:15" ht="13.5" customHeight="1" x14ac:dyDescent="0.2">
      <c r="A3" s="114"/>
      <c r="B3" s="115"/>
      <c r="C3" s="34"/>
      <c r="D3" s="26"/>
      <c r="E3" s="110" t="s">
        <v>34</v>
      </c>
      <c r="F3" s="111"/>
      <c r="G3" s="111"/>
      <c r="H3" s="5" t="s">
        <v>2</v>
      </c>
      <c r="I3" s="30"/>
      <c r="J3" s="30"/>
      <c r="K3" s="30"/>
      <c r="L3" s="30"/>
      <c r="M3" s="30"/>
    </row>
    <row r="4" spans="1:15" ht="12.75" customHeight="1" x14ac:dyDescent="0.2">
      <c r="A4" s="116"/>
      <c r="B4" s="117"/>
      <c r="C4" s="35"/>
      <c r="D4" s="122"/>
      <c r="E4" s="110" t="s">
        <v>1</v>
      </c>
      <c r="F4" s="111"/>
      <c r="G4" s="111"/>
      <c r="H4" s="112" t="s">
        <v>11</v>
      </c>
      <c r="I4" s="30"/>
      <c r="J4" s="30"/>
      <c r="K4" s="30"/>
      <c r="L4" s="30"/>
      <c r="M4" s="30"/>
    </row>
    <row r="5" spans="1:15" ht="12.75" customHeight="1" x14ac:dyDescent="0.2">
      <c r="A5" s="118"/>
      <c r="B5" s="119"/>
      <c r="C5" s="36"/>
      <c r="D5" s="123"/>
      <c r="E5" s="110"/>
      <c r="F5" s="111"/>
      <c r="G5" s="111"/>
      <c r="H5" s="112"/>
      <c r="I5" s="30"/>
      <c r="J5" s="30"/>
      <c r="K5" s="30"/>
      <c r="L5" s="30"/>
      <c r="M5" s="30"/>
    </row>
    <row r="6" spans="1:15" ht="13.5" customHeight="1" x14ac:dyDescent="0.2">
      <c r="A6" s="120"/>
      <c r="B6" s="121"/>
      <c r="C6" s="37"/>
      <c r="D6" s="124"/>
      <c r="E6" s="28" t="s">
        <v>32</v>
      </c>
      <c r="F6" s="29"/>
      <c r="G6" s="27"/>
      <c r="H6" s="113"/>
      <c r="I6" s="30"/>
      <c r="J6" s="30"/>
      <c r="K6" s="30"/>
      <c r="L6" s="30"/>
      <c r="M6" s="30"/>
    </row>
    <row r="7" spans="1:15" ht="14.25" customHeight="1" x14ac:dyDescent="0.2">
      <c r="A7" s="60" t="s">
        <v>13</v>
      </c>
      <c r="B7" s="19"/>
      <c r="C7" s="38"/>
      <c r="D7" s="52" t="s">
        <v>75</v>
      </c>
      <c r="E7" s="53"/>
      <c r="F7" s="54"/>
      <c r="G7" s="108" t="s">
        <v>3</v>
      </c>
      <c r="H7" s="109"/>
      <c r="I7" s="30"/>
      <c r="J7" s="30"/>
      <c r="K7" s="30"/>
      <c r="L7" s="30"/>
      <c r="M7" s="30"/>
    </row>
    <row r="8" spans="1:15" x14ac:dyDescent="0.2">
      <c r="A8" s="61"/>
      <c r="B8" s="20"/>
      <c r="C8" s="39"/>
      <c r="D8" s="55"/>
      <c r="E8" s="55"/>
      <c r="F8" s="56"/>
      <c r="G8" s="57" t="s">
        <v>4</v>
      </c>
      <c r="H8" s="58"/>
      <c r="I8" s="30"/>
      <c r="J8" s="30"/>
      <c r="K8" s="30"/>
      <c r="L8" s="30"/>
      <c r="M8" s="30"/>
    </row>
    <row r="9" spans="1:15" ht="14.25" customHeight="1" x14ac:dyDescent="0.2">
      <c r="A9" s="62"/>
      <c r="B9" s="63"/>
      <c r="C9" s="63"/>
      <c r="D9" s="64"/>
      <c r="E9" s="62" t="s">
        <v>14</v>
      </c>
      <c r="F9" s="125"/>
      <c r="G9" s="125"/>
      <c r="H9" s="64"/>
      <c r="I9" s="30"/>
      <c r="J9" s="30"/>
      <c r="K9" s="30"/>
      <c r="L9" s="30"/>
      <c r="M9" s="30"/>
    </row>
    <row r="10" spans="1:15" x14ac:dyDescent="0.2">
      <c r="A10" s="51" t="s">
        <v>5</v>
      </c>
      <c r="B10" s="65" t="s">
        <v>28</v>
      </c>
      <c r="C10" s="40"/>
      <c r="D10" s="51" t="s">
        <v>6</v>
      </c>
      <c r="E10" s="51" t="s">
        <v>7</v>
      </c>
      <c r="F10" s="51" t="s">
        <v>8</v>
      </c>
      <c r="G10" s="11"/>
      <c r="H10" s="51"/>
      <c r="I10" s="51"/>
      <c r="J10" s="51"/>
      <c r="K10" s="51"/>
      <c r="L10" s="51"/>
      <c r="M10" s="51"/>
      <c r="N10" s="17"/>
    </row>
    <row r="11" spans="1:15" x14ac:dyDescent="0.2">
      <c r="A11" s="51"/>
      <c r="B11" s="66"/>
      <c r="C11" s="41"/>
      <c r="D11" s="51"/>
      <c r="E11" s="51"/>
      <c r="F11" s="51"/>
      <c r="G11" s="12"/>
      <c r="H11" s="51"/>
      <c r="I11" s="51"/>
      <c r="J11" s="51"/>
      <c r="K11" s="51"/>
      <c r="L11" s="51"/>
      <c r="M11" s="51"/>
    </row>
    <row r="12" spans="1:15" x14ac:dyDescent="0.2">
      <c r="A12" s="6" t="s">
        <v>24</v>
      </c>
      <c r="B12" s="6"/>
      <c r="D12" s="1" t="s">
        <v>16</v>
      </c>
      <c r="E12" s="4"/>
      <c r="F12" s="3"/>
      <c r="G12" s="3"/>
      <c r="H12" s="7"/>
      <c r="I12" s="30" t="s">
        <v>47</v>
      </c>
      <c r="J12" s="30" t="s">
        <v>48</v>
      </c>
      <c r="K12" s="30" t="s">
        <v>49</v>
      </c>
      <c r="L12" s="30" t="s">
        <v>50</v>
      </c>
      <c r="M12" s="30" t="s">
        <v>51</v>
      </c>
    </row>
    <row r="13" spans="1:15" ht="25.5" x14ac:dyDescent="0.2">
      <c r="A13" s="6" t="s">
        <v>15</v>
      </c>
      <c r="B13" s="24" t="s">
        <v>29</v>
      </c>
      <c r="C13" s="6" t="s">
        <v>29</v>
      </c>
      <c r="D13" s="18" t="s">
        <v>52</v>
      </c>
      <c r="E13" s="2" t="s">
        <v>21</v>
      </c>
      <c r="F13" s="3">
        <f>2*1.25</f>
        <v>2.5</v>
      </c>
      <c r="G13" s="3"/>
      <c r="H13" s="7"/>
      <c r="I13" s="44">
        <v>22</v>
      </c>
      <c r="J13" s="44">
        <v>0</v>
      </c>
      <c r="K13" s="44">
        <f>(I13*20)+J13</f>
        <v>440</v>
      </c>
      <c r="L13" s="44">
        <v>12</v>
      </c>
      <c r="M13" s="44">
        <f>L13*K13</f>
        <v>5280</v>
      </c>
      <c r="N13" s="17">
        <v>5529.25</v>
      </c>
    </row>
    <row r="14" spans="1:15" ht="25.5" x14ac:dyDescent="0.2">
      <c r="A14" s="6" t="s">
        <v>26</v>
      </c>
      <c r="B14" s="24">
        <v>73992</v>
      </c>
      <c r="C14" s="43">
        <v>78472</v>
      </c>
      <c r="D14" s="18" t="s">
        <v>27</v>
      </c>
      <c r="E14" s="2" t="s">
        <v>21</v>
      </c>
      <c r="F14" s="3">
        <f>M18</f>
        <v>5529.25</v>
      </c>
      <c r="G14" s="3">
        <v>5762.59</v>
      </c>
      <c r="H14" s="7"/>
      <c r="I14" s="30"/>
      <c r="J14" s="30"/>
      <c r="K14" s="30"/>
      <c r="L14" s="30"/>
      <c r="M14" s="47" t="s">
        <v>66</v>
      </c>
      <c r="O14">
        <v>10046.67</v>
      </c>
    </row>
    <row r="15" spans="1:15" x14ac:dyDescent="0.2">
      <c r="A15" s="6" t="s">
        <v>17</v>
      </c>
      <c r="B15" s="6"/>
      <c r="C15" s="6"/>
      <c r="D15" s="1" t="s">
        <v>20</v>
      </c>
      <c r="E15" s="2"/>
      <c r="F15" s="3"/>
      <c r="G15" s="3"/>
      <c r="H15" s="7"/>
      <c r="I15" s="30"/>
      <c r="J15" s="30"/>
      <c r="K15" s="30"/>
      <c r="L15" s="30"/>
      <c r="M15" s="45">
        <f>N13-M13</f>
        <v>249.25</v>
      </c>
    </row>
    <row r="16" spans="1:15" x14ac:dyDescent="0.2">
      <c r="A16" s="6" t="s">
        <v>54</v>
      </c>
      <c r="B16" s="6"/>
      <c r="C16" s="42">
        <v>73710</v>
      </c>
      <c r="D16" s="18" t="s">
        <v>67</v>
      </c>
      <c r="E16" s="2" t="s">
        <v>65</v>
      </c>
      <c r="F16" s="3">
        <f>M18*0.15</f>
        <v>829.38749999999993</v>
      </c>
      <c r="G16" s="3">
        <v>864.38850000000002</v>
      </c>
      <c r="H16" s="7"/>
      <c r="I16" s="30"/>
      <c r="J16" s="30"/>
      <c r="K16" s="30"/>
      <c r="L16" s="30"/>
      <c r="M16" s="30"/>
      <c r="O16">
        <v>1466.0385000000001</v>
      </c>
    </row>
    <row r="17" spans="1:15" x14ac:dyDescent="0.2">
      <c r="A17" s="6" t="s">
        <v>18</v>
      </c>
      <c r="B17" s="6"/>
      <c r="C17" s="42">
        <v>83356</v>
      </c>
      <c r="D17" s="18" t="s">
        <v>72</v>
      </c>
      <c r="E17" s="2" t="s">
        <v>68</v>
      </c>
      <c r="F17" s="3">
        <f>F16*30</f>
        <v>24881.624999999996</v>
      </c>
      <c r="G17" s="3">
        <v>25931.654999999999</v>
      </c>
      <c r="H17" s="7"/>
      <c r="I17" s="30"/>
      <c r="J17" s="30"/>
      <c r="K17" s="30"/>
      <c r="L17" s="30"/>
      <c r="M17" s="30"/>
      <c r="O17">
        <v>43981.154999999999</v>
      </c>
    </row>
    <row r="18" spans="1:15" x14ac:dyDescent="0.2">
      <c r="A18" s="6" t="s">
        <v>19</v>
      </c>
      <c r="B18" s="6"/>
      <c r="C18" s="42">
        <v>72945</v>
      </c>
      <c r="D18" s="18" t="s">
        <v>64</v>
      </c>
      <c r="E18" s="2" t="s">
        <v>21</v>
      </c>
      <c r="F18" s="3">
        <f>M18</f>
        <v>5529.25</v>
      </c>
      <c r="G18" s="3">
        <v>5762.59</v>
      </c>
      <c r="H18" s="7"/>
      <c r="I18" s="30"/>
      <c r="J18" s="30"/>
      <c r="K18" s="30"/>
      <c r="L18" s="30"/>
      <c r="M18" s="45">
        <f>M13+M15</f>
        <v>5529.25</v>
      </c>
      <c r="O18">
        <v>9773.59</v>
      </c>
    </row>
    <row r="19" spans="1:15" ht="25.5" x14ac:dyDescent="0.2">
      <c r="A19" s="6" t="s">
        <v>62</v>
      </c>
      <c r="B19" s="6" t="s">
        <v>30</v>
      </c>
      <c r="C19" s="42">
        <v>72943</v>
      </c>
      <c r="D19" s="1" t="s">
        <v>37</v>
      </c>
      <c r="E19" s="2" t="s">
        <v>21</v>
      </c>
      <c r="F19" s="3">
        <f>M18</f>
        <v>5529.25</v>
      </c>
      <c r="G19" s="3">
        <v>5762.59</v>
      </c>
      <c r="H19" s="7"/>
      <c r="I19" s="30"/>
      <c r="J19" s="30"/>
      <c r="K19" s="30"/>
      <c r="L19" s="30"/>
      <c r="M19" s="30"/>
      <c r="O19">
        <v>9773.59</v>
      </c>
    </row>
    <row r="20" spans="1:15" ht="25.5" x14ac:dyDescent="0.2">
      <c r="A20" s="6" t="s">
        <v>63</v>
      </c>
      <c r="B20" s="6" t="s">
        <v>31</v>
      </c>
      <c r="C20" s="42">
        <v>72965</v>
      </c>
      <c r="D20" s="16" t="s">
        <v>53</v>
      </c>
      <c r="E20" s="2" t="s">
        <v>22</v>
      </c>
      <c r="F20" s="3">
        <f>F19*2.45*0.05</f>
        <v>677.33312500000011</v>
      </c>
      <c r="G20" s="3">
        <v>705.91727500000002</v>
      </c>
      <c r="H20" s="7"/>
      <c r="I20" s="30"/>
      <c r="J20" s="30"/>
      <c r="K20" s="30"/>
      <c r="L20" s="30"/>
      <c r="M20" s="30"/>
      <c r="O20">
        <v>1197.2647750000001</v>
      </c>
    </row>
    <row r="21" spans="1:15" x14ac:dyDescent="0.2">
      <c r="A21" s="6" t="s">
        <v>70</v>
      </c>
      <c r="B21" s="6"/>
      <c r="C21" s="42">
        <v>83357</v>
      </c>
      <c r="D21" s="18" t="s">
        <v>73</v>
      </c>
      <c r="E21" s="2" t="s">
        <v>68</v>
      </c>
      <c r="F21" s="3">
        <f>F20*30/2.5</f>
        <v>8127.9975000000004</v>
      </c>
      <c r="G21" s="3">
        <v>8471.0072999999993</v>
      </c>
      <c r="H21" s="7"/>
      <c r="I21" s="30"/>
      <c r="J21" s="30"/>
      <c r="K21" s="30"/>
      <c r="L21" s="30"/>
      <c r="M21" s="30"/>
      <c r="O21">
        <v>14367.177299999999</v>
      </c>
    </row>
    <row r="22" spans="1:15" x14ac:dyDescent="0.2">
      <c r="A22" s="6" t="s">
        <v>33</v>
      </c>
      <c r="B22" s="6"/>
      <c r="C22" s="42"/>
      <c r="D22" s="18" t="s">
        <v>23</v>
      </c>
      <c r="E22" s="2"/>
      <c r="F22" s="3"/>
      <c r="G22" s="3"/>
      <c r="H22" s="7"/>
      <c r="I22" s="45"/>
      <c r="J22" s="30"/>
      <c r="K22" s="30"/>
      <c r="L22" s="30"/>
      <c r="M22" s="30"/>
    </row>
    <row r="23" spans="1:15" x14ac:dyDescent="0.2">
      <c r="A23" s="6" t="s">
        <v>55</v>
      </c>
      <c r="B23" s="6"/>
      <c r="C23" s="42">
        <v>72947</v>
      </c>
      <c r="D23" s="18" t="s">
        <v>39</v>
      </c>
      <c r="E23" s="2" t="s">
        <v>21</v>
      </c>
      <c r="F23" s="3">
        <f>K13*0.15*2</f>
        <v>132</v>
      </c>
      <c r="G23" s="3">
        <v>132</v>
      </c>
      <c r="H23" s="7"/>
      <c r="I23" s="45"/>
      <c r="J23" s="30"/>
      <c r="K23" s="30"/>
      <c r="L23" s="30"/>
      <c r="M23" s="30"/>
      <c r="O23">
        <v>240</v>
      </c>
    </row>
    <row r="24" spans="1:15" x14ac:dyDescent="0.2">
      <c r="A24" s="6" t="s">
        <v>56</v>
      </c>
      <c r="B24" s="6"/>
      <c r="C24" s="42">
        <v>72947</v>
      </c>
      <c r="D24" s="18" t="s">
        <v>40</v>
      </c>
      <c r="E24" s="2" t="s">
        <v>21</v>
      </c>
      <c r="F24" s="48">
        <f>24*1.6</f>
        <v>38.400000000000006</v>
      </c>
      <c r="G24" s="3">
        <v>38.400000000000006</v>
      </c>
      <c r="H24" s="7"/>
      <c r="I24" s="45"/>
      <c r="J24" s="30"/>
      <c r="K24" s="30"/>
      <c r="L24" s="30"/>
      <c r="M24" s="30"/>
      <c r="O24">
        <v>84.800000000000011</v>
      </c>
    </row>
    <row r="25" spans="1:15" x14ac:dyDescent="0.2">
      <c r="A25" s="6" t="s">
        <v>58</v>
      </c>
      <c r="B25" s="6"/>
      <c r="C25" s="6"/>
      <c r="D25" s="46" t="s">
        <v>41</v>
      </c>
      <c r="E25" s="2"/>
      <c r="F25" s="48"/>
      <c r="G25" s="3"/>
      <c r="H25" s="7"/>
      <c r="I25" s="45"/>
      <c r="J25" s="30"/>
      <c r="K25" s="30"/>
      <c r="L25" s="30"/>
      <c r="M25" s="30"/>
    </row>
    <row r="26" spans="1:15" x14ac:dyDescent="0.2">
      <c r="A26" s="6" t="s">
        <v>57</v>
      </c>
      <c r="B26" s="6"/>
      <c r="C26" s="6" t="s">
        <v>69</v>
      </c>
      <c r="D26" s="18" t="s">
        <v>43</v>
      </c>
      <c r="E26" s="2" t="s">
        <v>7</v>
      </c>
      <c r="F26" s="48">
        <v>6</v>
      </c>
      <c r="G26" s="3">
        <v>6</v>
      </c>
      <c r="H26" s="7"/>
      <c r="I26" s="45"/>
      <c r="J26" s="30"/>
      <c r="K26" s="30"/>
      <c r="L26" s="30"/>
      <c r="M26" s="30"/>
      <c r="O26">
        <v>14</v>
      </c>
    </row>
    <row r="27" spans="1:15" ht="25.5" x14ac:dyDescent="0.2">
      <c r="A27" s="6" t="s">
        <v>59</v>
      </c>
      <c r="B27" s="6"/>
      <c r="C27" s="42">
        <v>7696</v>
      </c>
      <c r="D27" s="18" t="s">
        <v>44</v>
      </c>
      <c r="E27" s="2" t="s">
        <v>71</v>
      </c>
      <c r="F27" s="49">
        <f>F26*3</f>
        <v>18</v>
      </c>
      <c r="G27" s="30">
        <v>18</v>
      </c>
      <c r="H27" s="7"/>
      <c r="I27" s="45"/>
      <c r="J27" s="30"/>
      <c r="K27" s="30"/>
      <c r="L27" s="30"/>
      <c r="M27" s="30"/>
      <c r="O27">
        <v>42</v>
      </c>
    </row>
    <row r="28" spans="1:15" x14ac:dyDescent="0.2">
      <c r="A28" s="6" t="s">
        <v>60</v>
      </c>
      <c r="B28" s="6"/>
      <c r="C28" s="6"/>
      <c r="D28" s="46" t="s">
        <v>45</v>
      </c>
      <c r="E28" s="2"/>
      <c r="F28" s="48">
        <v>3</v>
      </c>
      <c r="G28" s="3">
        <v>3</v>
      </c>
      <c r="H28" s="7"/>
      <c r="I28" s="45"/>
      <c r="J28" s="30"/>
      <c r="K28" s="30"/>
      <c r="L28" s="30"/>
      <c r="M28" s="30"/>
      <c r="O28">
        <v>6</v>
      </c>
    </row>
    <row r="29" spans="1:15" x14ac:dyDescent="0.2">
      <c r="A29" s="6" t="s">
        <v>61</v>
      </c>
      <c r="B29" s="6"/>
      <c r="C29" s="6" t="s">
        <v>42</v>
      </c>
      <c r="D29" s="18" t="s">
        <v>46</v>
      </c>
      <c r="E29" s="2" t="s">
        <v>21</v>
      </c>
      <c r="F29" s="50">
        <f>ROUND(F28*((PI()*0.6^2)/4),2)</f>
        <v>0.85</v>
      </c>
      <c r="G29" s="3">
        <v>0.85</v>
      </c>
      <c r="H29" s="7"/>
      <c r="I29" s="45"/>
      <c r="J29" s="30"/>
      <c r="K29" s="30"/>
      <c r="L29" s="30"/>
      <c r="M29" s="30"/>
      <c r="O29">
        <v>1.7</v>
      </c>
    </row>
    <row r="30" spans="1:15" x14ac:dyDescent="0.2">
      <c r="A30" s="6"/>
      <c r="B30" s="6"/>
      <c r="C30" s="6"/>
      <c r="D30" s="18"/>
      <c r="E30" s="2"/>
      <c r="F30" s="3"/>
      <c r="G30" s="3"/>
      <c r="H30" s="7">
        <f>ROUND(G30*$I$2*F30,2)</f>
        <v>0</v>
      </c>
      <c r="I30" s="45"/>
      <c r="J30" s="30"/>
      <c r="K30" s="30"/>
      <c r="L30" s="30"/>
      <c r="M30" s="30"/>
    </row>
    <row r="31" spans="1:15" x14ac:dyDescent="0.2">
      <c r="A31" s="59" t="s">
        <v>10</v>
      </c>
      <c r="B31" s="59"/>
      <c r="C31" s="59"/>
      <c r="D31" s="59"/>
      <c r="E31" s="8" t="s">
        <v>9</v>
      </c>
      <c r="F31" s="9"/>
      <c r="G31" s="8"/>
      <c r="H31" s="10">
        <f>SUM(H12:H30)</f>
        <v>0</v>
      </c>
      <c r="I31" s="30"/>
      <c r="J31" s="45"/>
      <c r="K31" s="30"/>
      <c r="L31" s="30"/>
      <c r="M31" s="30"/>
    </row>
    <row r="32" spans="1:15" x14ac:dyDescent="0.2">
      <c r="A32" s="72"/>
      <c r="B32" s="73"/>
      <c r="C32" s="73"/>
      <c r="D32" s="73"/>
      <c r="E32" s="73"/>
      <c r="F32" s="73"/>
      <c r="G32" s="73"/>
      <c r="H32" s="74"/>
      <c r="I32" s="30"/>
      <c r="J32" s="30"/>
      <c r="K32" s="30"/>
      <c r="L32" s="30"/>
      <c r="M32" s="30"/>
    </row>
    <row r="33" spans="1:13" ht="22.5" customHeight="1" x14ac:dyDescent="0.2">
      <c r="A33" s="13"/>
      <c r="B33" s="25"/>
      <c r="C33" s="25"/>
      <c r="D33" s="14"/>
      <c r="E33" s="14"/>
      <c r="F33" s="14"/>
      <c r="G33" s="14"/>
      <c r="H33" s="15"/>
      <c r="I33" s="45"/>
      <c r="J33" s="45"/>
      <c r="K33" s="30"/>
      <c r="L33" s="30"/>
      <c r="M33" s="30"/>
    </row>
    <row r="34" spans="1:13" ht="12.75" customHeight="1" x14ac:dyDescent="0.2">
      <c r="A34" s="94" t="s">
        <v>38</v>
      </c>
      <c r="B34" s="95"/>
      <c r="C34" s="95"/>
      <c r="D34" s="95"/>
      <c r="E34" s="95"/>
      <c r="F34" s="95"/>
      <c r="G34" s="95"/>
      <c r="H34" s="96"/>
      <c r="I34" s="45"/>
      <c r="J34" s="30"/>
      <c r="K34" s="30"/>
      <c r="L34" s="45"/>
      <c r="M34" s="30"/>
    </row>
    <row r="35" spans="1:13" ht="12.75" customHeight="1" x14ac:dyDescent="0.2">
      <c r="A35" s="97"/>
      <c r="B35" s="98"/>
      <c r="C35" s="98"/>
      <c r="D35" s="98"/>
      <c r="E35" s="98"/>
      <c r="F35" s="98"/>
      <c r="G35" s="98"/>
      <c r="H35" s="99"/>
      <c r="I35" s="30"/>
      <c r="J35" s="30"/>
      <c r="K35" s="30"/>
      <c r="L35" s="30"/>
      <c r="M35" s="30"/>
    </row>
    <row r="36" spans="1:13" ht="12.75" customHeight="1" x14ac:dyDescent="0.2">
      <c r="A36" s="79"/>
      <c r="B36" s="21"/>
      <c r="C36" s="31"/>
      <c r="D36" s="83" t="s">
        <v>25</v>
      </c>
      <c r="E36" s="84"/>
      <c r="F36" s="75" t="s">
        <v>12</v>
      </c>
      <c r="G36" s="76"/>
      <c r="H36" s="76"/>
      <c r="I36" s="30"/>
      <c r="J36" s="45"/>
      <c r="K36" s="30"/>
      <c r="L36" s="30"/>
      <c r="M36" s="30"/>
    </row>
    <row r="37" spans="1:13" x14ac:dyDescent="0.2">
      <c r="A37" s="80"/>
      <c r="B37" s="23"/>
      <c r="C37" s="33"/>
      <c r="D37" s="85"/>
      <c r="E37" s="69"/>
      <c r="F37" s="77"/>
      <c r="G37" s="78"/>
      <c r="H37" s="78"/>
      <c r="I37" s="30"/>
      <c r="J37" s="45"/>
      <c r="K37" s="30"/>
      <c r="L37" s="30"/>
      <c r="M37" s="30"/>
    </row>
    <row r="38" spans="1:13" x14ac:dyDescent="0.2">
      <c r="A38" s="80"/>
      <c r="B38" s="23"/>
      <c r="C38" s="33"/>
      <c r="D38" s="68" t="s">
        <v>74</v>
      </c>
      <c r="E38" s="69"/>
      <c r="F38" s="77"/>
      <c r="G38" s="78"/>
      <c r="H38" s="78"/>
      <c r="I38" s="30"/>
      <c r="J38" s="30"/>
      <c r="K38" s="30"/>
      <c r="L38" s="30"/>
      <c r="M38" s="30"/>
    </row>
    <row r="39" spans="1:13" x14ac:dyDescent="0.2">
      <c r="A39" s="80"/>
      <c r="B39" s="22"/>
      <c r="C39" s="32"/>
      <c r="D39" s="70"/>
      <c r="E39" s="71"/>
      <c r="F39" s="77"/>
      <c r="G39" s="78"/>
      <c r="H39" s="78"/>
      <c r="I39" s="30"/>
      <c r="J39" s="30"/>
      <c r="K39" s="30"/>
      <c r="L39" s="30"/>
      <c r="M39" s="30"/>
    </row>
    <row r="40" spans="1:13" x14ac:dyDescent="0.2">
      <c r="A40" s="81"/>
      <c r="B40" s="81"/>
      <c r="C40" s="81"/>
      <c r="D40" s="81"/>
      <c r="E40" s="81"/>
      <c r="F40" s="81"/>
      <c r="G40" s="81"/>
      <c r="H40" s="81"/>
      <c r="K40" s="17"/>
    </row>
    <row r="41" spans="1:13" x14ac:dyDescent="0.2">
      <c r="A41" s="86"/>
      <c r="B41" s="86"/>
      <c r="C41" s="86"/>
      <c r="D41" s="86"/>
      <c r="E41" s="86"/>
      <c r="F41" s="86"/>
      <c r="G41" s="86"/>
      <c r="H41" s="86"/>
    </row>
    <row r="42" spans="1:13" x14ac:dyDescent="0.2">
      <c r="A42" s="86"/>
      <c r="B42" s="86"/>
      <c r="C42" s="86"/>
      <c r="D42" s="86"/>
      <c r="E42" s="86"/>
      <c r="F42" s="86"/>
      <c r="G42" s="86"/>
      <c r="H42" s="86"/>
    </row>
    <row r="43" spans="1:13" x14ac:dyDescent="0.2">
      <c r="A43" s="87"/>
      <c r="B43" s="87"/>
      <c r="C43" s="87"/>
      <c r="D43" s="87"/>
      <c r="E43" s="87"/>
      <c r="F43" s="87"/>
      <c r="G43" s="87"/>
      <c r="H43" s="87"/>
    </row>
    <row r="44" spans="1:13" x14ac:dyDescent="0.2">
      <c r="A44" s="82"/>
      <c r="B44" s="82"/>
      <c r="C44" s="82"/>
      <c r="D44" s="82"/>
      <c r="E44" s="82"/>
      <c r="F44" s="82"/>
      <c r="G44" s="82"/>
      <c r="H44" s="82"/>
    </row>
    <row r="45" spans="1:13" x14ac:dyDescent="0.2">
      <c r="A45" s="67"/>
      <c r="B45" s="67"/>
      <c r="C45" s="67"/>
      <c r="D45" s="67"/>
      <c r="E45" s="67"/>
      <c r="F45" s="67"/>
      <c r="G45" s="67"/>
      <c r="H45" s="67"/>
    </row>
  </sheetData>
  <mergeCells count="40">
    <mergeCell ref="A1:D2"/>
    <mergeCell ref="A34:H35"/>
    <mergeCell ref="H1:H2"/>
    <mergeCell ref="E1:G2"/>
    <mergeCell ref="G7:H7"/>
    <mergeCell ref="E4:G4"/>
    <mergeCell ref="E5:G5"/>
    <mergeCell ref="E3:G3"/>
    <mergeCell ref="H4:H6"/>
    <mergeCell ref="A3:B3"/>
    <mergeCell ref="A4:B6"/>
    <mergeCell ref="D4:D6"/>
    <mergeCell ref="E9:H9"/>
    <mergeCell ref="H10:H11"/>
    <mergeCell ref="A10:A11"/>
    <mergeCell ref="E10:E11"/>
    <mergeCell ref="A45:H45"/>
    <mergeCell ref="D38:E39"/>
    <mergeCell ref="A32:H32"/>
    <mergeCell ref="F36:H39"/>
    <mergeCell ref="A36:A39"/>
    <mergeCell ref="A40:H40"/>
    <mergeCell ref="A44:H44"/>
    <mergeCell ref="D36:E37"/>
    <mergeCell ref="A41:H41"/>
    <mergeCell ref="A42:H42"/>
    <mergeCell ref="A43:H43"/>
    <mergeCell ref="D7:F8"/>
    <mergeCell ref="F10:F11"/>
    <mergeCell ref="G8:H8"/>
    <mergeCell ref="A31:D31"/>
    <mergeCell ref="D10:D11"/>
    <mergeCell ref="A7:A8"/>
    <mergeCell ref="A9:D9"/>
    <mergeCell ref="B10:B11"/>
    <mergeCell ref="I10:I11"/>
    <mergeCell ref="J10:J11"/>
    <mergeCell ref="K10:K11"/>
    <mergeCell ref="L10:L11"/>
    <mergeCell ref="M10:M11"/>
  </mergeCells>
  <phoneticPr fontId="0" type="noConversion"/>
  <printOptions horizontalCentered="1"/>
  <pageMargins left="0.51181102362204722" right="0.59055118110236227" top="0.59055118110236227" bottom="0.59055118110236227" header="0.51181102362204722" footer="0.51181102362204722"/>
  <pageSetup paperSize="9" scale="62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6</vt:i4>
      </vt:variant>
    </vt:vector>
  </HeadingPairs>
  <TitlesOfParts>
    <vt:vector size="7" baseType="lpstr">
      <vt:lpstr>A2</vt:lpstr>
      <vt:lpstr>'A2'!Area_de_impressao</vt:lpstr>
      <vt:lpstr>'A2'!Texto16</vt:lpstr>
      <vt:lpstr>'A2'!Texto3</vt:lpstr>
      <vt:lpstr>'A2'!Texto4</vt:lpstr>
      <vt:lpstr>'A2'!Texto5</vt:lpstr>
      <vt:lpstr>'A2'!Texto7</vt:lpstr>
    </vt:vector>
  </TitlesOfParts>
  <Company>Prefeirura Blumenau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Prefeirura Blumenau</dc:creator>
  <cp:lastModifiedBy>Anderson liz</cp:lastModifiedBy>
  <cp:lastPrinted>2016-05-16T00:06:41Z</cp:lastPrinted>
  <dcterms:created xsi:type="dcterms:W3CDTF">2003-10-24T18:12:58Z</dcterms:created>
  <dcterms:modified xsi:type="dcterms:W3CDTF">2016-05-16T00:07:09Z</dcterms:modified>
</cp:coreProperties>
</file>