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<sst xmlns="http://schemas.openxmlformats.org/spreadsheetml/2006/main" count="420" uniqueCount="299">
  <si>
    <t>SERVIÇOS PRELIMINARES</t>
  </si>
  <si>
    <t>Locação da obra por m2 construído</t>
  </si>
  <si>
    <t>1.1</t>
  </si>
  <si>
    <t>1.2</t>
  </si>
  <si>
    <t>1.3</t>
  </si>
  <si>
    <t>1.4</t>
  </si>
  <si>
    <t>1.5</t>
  </si>
  <si>
    <t>Qtde</t>
  </si>
  <si>
    <t>FUNDAÇÕES</t>
  </si>
  <si>
    <t>Escavação manual de solo de 1ª até 1,50</t>
  </si>
  <si>
    <t>Sapata de concreto armado Fck 15MPa - completa</t>
  </si>
  <si>
    <t>Viga de baldrame em concreto armado Fck 20MPa</t>
  </si>
  <si>
    <t>Impermeabilização em hidroasfalto 4 demãos</t>
  </si>
  <si>
    <t>Reaterro com material local (manual)</t>
  </si>
  <si>
    <t>ESTRUTURA DE CONCRETO ARMADO</t>
  </si>
  <si>
    <t>3.1</t>
  </si>
  <si>
    <t>3.2</t>
  </si>
  <si>
    <t>2.1</t>
  </si>
  <si>
    <t>2.2</t>
  </si>
  <si>
    <t>2.3</t>
  </si>
  <si>
    <t>2.4</t>
  </si>
  <si>
    <t>2.5</t>
  </si>
  <si>
    <t>2.6</t>
  </si>
  <si>
    <t>ALVENARIA</t>
  </si>
  <si>
    <t>Alvenaria tijolo 6 furos e=10cm: j15mm ci-ar 1:10 Aglut</t>
  </si>
  <si>
    <t>COBERTURA</t>
  </si>
  <si>
    <t>4.1</t>
  </si>
  <si>
    <t>5.1</t>
  </si>
  <si>
    <t>5.2</t>
  </si>
  <si>
    <t>5.3</t>
  </si>
  <si>
    <t>5.4</t>
  </si>
  <si>
    <t>5.5</t>
  </si>
  <si>
    <t>5.6</t>
  </si>
  <si>
    <t>pt</t>
  </si>
  <si>
    <t>m</t>
  </si>
  <si>
    <t>m2</t>
  </si>
  <si>
    <t>INSTALAÇÕES ELÉTRICAS</t>
  </si>
  <si>
    <t>Caixa de medição</t>
  </si>
  <si>
    <t>Quadro de distribuição chapa 18 - até 18 dijuntores</t>
  </si>
  <si>
    <t>Disjuntor trifásito 50A</t>
  </si>
  <si>
    <t>Disjuntor monofásico 30A</t>
  </si>
  <si>
    <t>Disjuntor monofásico 20A</t>
  </si>
  <si>
    <t>un.</t>
  </si>
  <si>
    <t>Eletroduto corrugado 3/4"</t>
  </si>
  <si>
    <t>6.1</t>
  </si>
  <si>
    <t>6.2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</si>
  <si>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</si>
  <si>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</si>
  <si>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</si>
  <si>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</si>
  <si>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</si>
  <si>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</si>
  <si>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</si>
  <si>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</si>
  <si>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</si>
  <si>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</si>
  <si>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</si>
  <si>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</si>
  <si>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</si>
  <si>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</si>
  <si>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</si>
  <si>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</si>
  <si>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Luminária fluorescente 2x40w - completa</t>
  </si>
  <si>
    <t>Plafon com globo leitoso e lampada incandescente 100w</t>
  </si>
  <si>
    <t>Tomada de embutir caixa 2x4"</t>
  </si>
  <si>
    <t>Interruptor de embutir simples com tomada inclusive caixa 2x4"</t>
  </si>
  <si>
    <t>Interruptor de embutir simples inclusive caixa 2x4"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</si>
  <si>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</si>
  <si>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</si>
  <si>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</si>
  <si>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</si>
  <si>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</si>
  <si>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</si>
  <si>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</si>
  <si>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</si>
  <si>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</si>
  <si>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</si>
  <si>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</si>
  <si>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INSTALAÇÕES HIDRÁULICAS</t>
  </si>
  <si>
    <t>Cavalete de entrada tubo galvanizado 20mm (3/4")</t>
  </si>
  <si>
    <t>Caixa d'agua 1000 L</t>
  </si>
  <si>
    <t>registro de gaveta bruto 2" - 50mm</t>
  </si>
  <si>
    <t>registro de gaveta bruto 1" - 25mm</t>
  </si>
  <si>
    <t>Registro de gaveta canopla cromada 1" - 25mm</t>
  </si>
  <si>
    <t>Registro de gaveta canopla cromada 3/4" - 20mm</t>
  </si>
  <si>
    <t>Torneira bóia</t>
  </si>
  <si>
    <t>Tubo de PVC rígido soldavel 50mm</t>
  </si>
  <si>
    <t>Tubo de PVC rígido soldavel 32mm</t>
  </si>
  <si>
    <t>Tubo de PVC rígido soldavel 25mm</t>
  </si>
  <si>
    <t>Conexões (tê, joelho, junção, cruva, etc).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</si>
  <si>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</si>
  <si>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</si>
  <si>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</si>
  <si>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</si>
  <si>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</si>
  <si>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</si>
  <si>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</si>
  <si>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</si>
  <si>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</si>
  <si>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</si>
  <si>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INSTALAÇÕES SANITÁRIAS</t>
  </si>
  <si>
    <t>Caixa de inspeção 50x50x50cm c/tampa de concreto</t>
  </si>
  <si>
    <t>Caixa sifonada c/grelha 150x150x50 saída 50mm</t>
  </si>
  <si>
    <t>Tubo de PVC rígido 100mm esgoto</t>
  </si>
  <si>
    <t>Tubo de PVC rígido 75mm esgoto</t>
  </si>
  <si>
    <t>Tubo de PVC rígido 50mm esgoto</t>
  </si>
  <si>
    <t>Tubo de PVC rígido soldavel 40mm esgoto</t>
  </si>
  <si>
    <t>INSTALAÇÕES DE SEGURANÇA CONTRA INCÊNDIO</t>
  </si>
  <si>
    <t>REVESTIMENTOS</t>
  </si>
  <si>
    <t>CONTRAPISO</t>
  </si>
  <si>
    <t>Leito de pedra brita 5cm</t>
  </si>
  <si>
    <t>10.2</t>
  </si>
  <si>
    <t>10.3</t>
  </si>
  <si>
    <t>10.4</t>
  </si>
  <si>
    <t>9.1</t>
  </si>
  <si>
    <t>9.2</t>
  </si>
  <si>
    <t>Extintor de incêndio pó químico c/ suporte 4KG</t>
  </si>
  <si>
    <t>Kit iluminação de emergência</t>
  </si>
  <si>
    <t>Reboco argamassa fina ca-ar 1:3 + 5% ci - 7mm - ext</t>
  </si>
  <si>
    <t>Uni</t>
  </si>
  <si>
    <t>TOTAL</t>
  </si>
  <si>
    <t>12.1</t>
  </si>
  <si>
    <t>12.2</t>
  </si>
  <si>
    <t>REVESTIMENTO DE PISO</t>
  </si>
  <si>
    <t>ESQUADRIAS</t>
  </si>
  <si>
    <t>13.1</t>
  </si>
  <si>
    <t>13.2</t>
  </si>
  <si>
    <t>13.3</t>
  </si>
  <si>
    <t>13.4</t>
  </si>
  <si>
    <t>PINTURA</t>
  </si>
  <si>
    <t>14.1</t>
  </si>
  <si>
    <t>14.2</t>
  </si>
  <si>
    <t>14.3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</si>
  <si>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</si>
  <si>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</si>
  <si>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color indexed="8"/>
        <rFont val="Arial"/>
        <family val="2"/>
      </rPr>
      <t>2</t>
    </r>
  </si>
  <si>
    <r>
      <t>Cabo multipolar PVC 1KV 10mm</t>
    </r>
    <r>
      <rPr>
        <vertAlign val="superscript"/>
        <sz val="8"/>
        <color indexed="8"/>
        <rFont val="Arial"/>
        <family val="2"/>
      </rPr>
      <t>2</t>
    </r>
  </si>
  <si>
    <r>
      <t>Fio isolado 4,0mm</t>
    </r>
    <r>
      <rPr>
        <vertAlign val="superscript"/>
        <sz val="8"/>
        <color indexed="8"/>
        <rFont val="Arial"/>
        <family val="2"/>
      </rPr>
      <t>2</t>
    </r>
  </si>
  <si>
    <r>
      <t>Fio isolado 2,5mm</t>
    </r>
    <r>
      <rPr>
        <vertAlign val="superscript"/>
        <sz val="8"/>
        <color indexed="8"/>
        <rFont val="Arial"/>
        <family val="2"/>
      </rPr>
      <t>2</t>
    </r>
  </si>
  <si>
    <r>
      <t>Contrapiso de concreto - 6cm - 200kg - c/m</t>
    </r>
    <r>
      <rPr>
        <vertAlign val="superscript"/>
        <sz val="8"/>
        <color indexed="8"/>
        <rFont val="Arial"/>
        <family val="2"/>
      </rPr>
      <t>3</t>
    </r>
  </si>
  <si>
    <t>cj</t>
  </si>
  <si>
    <t>Pintura acrílica sobre reboco 3 demãos</t>
  </si>
  <si>
    <t>15.2</t>
  </si>
  <si>
    <t>15.4</t>
  </si>
  <si>
    <t>15.5</t>
  </si>
  <si>
    <t>15.6</t>
  </si>
  <si>
    <t>LOUÇAS, BANCADAS E CUBAS</t>
  </si>
  <si>
    <t>Bacia sanitária p/ portador de def. física c/ cx descarga acoplada</t>
  </si>
  <si>
    <t>16.1</t>
  </si>
  <si>
    <t>16.2</t>
  </si>
  <si>
    <t>16.3</t>
  </si>
  <si>
    <t>16.4</t>
  </si>
  <si>
    <t>16.5</t>
  </si>
  <si>
    <t>METAIS</t>
  </si>
  <si>
    <t>Torneira para lavatório (fabrimar digital line)</t>
  </si>
  <si>
    <t>Conjunto barra de apoio p/ port. Def. física - aço inox</t>
  </si>
  <si>
    <t>Viga em concreto armado Fck 20MPa</t>
  </si>
  <si>
    <t>Estrutura de madeira p/ telha fibro cimento espessura 6 mm</t>
  </si>
  <si>
    <t>Cumeeira para telha fibro cimento 6mm universal</t>
  </si>
  <si>
    <t xml:space="preserve">Cobertura com telha fibrocimento 6 mm </t>
  </si>
  <si>
    <t>3.3</t>
  </si>
  <si>
    <t>Laje pré-moldada em comcreto fck= 20 Mpa</t>
  </si>
  <si>
    <t>Poste de concreto instalado definitivo</t>
  </si>
  <si>
    <t>tomada para telefone de embutir  inclsivel caixa 2x4</t>
  </si>
  <si>
    <t>Caixa de gordura/industrial</t>
  </si>
  <si>
    <t>Calçada de concreto - quadros 1,2x1,2 - 8cm - Fck 15 Mpa</t>
  </si>
  <si>
    <t>um</t>
  </si>
  <si>
    <t>Torneira para pia de  cozinha giratóriatampo (fabrimar digital line)</t>
  </si>
  <si>
    <t>Chuveiro elétrico com potencia de  6800 W</t>
  </si>
  <si>
    <t>Selador para áredes internas/externas 2 demão</t>
  </si>
  <si>
    <t>SERVIÇOS</t>
  </si>
  <si>
    <t>73960/001</t>
  </si>
  <si>
    <t>74077/001</t>
  </si>
  <si>
    <t>79517/001</t>
  </si>
  <si>
    <t>73872/002</t>
  </si>
  <si>
    <t>Entrada provisória de água/esgoto/energia</t>
  </si>
  <si>
    <t>74202/002</t>
  </si>
  <si>
    <t>74045/002</t>
  </si>
  <si>
    <t>Forro de lambri de madeira de lei de 1º qualidade para os beirados</t>
  </si>
  <si>
    <t>Duto de água pluviais de PVC, incluindo fixação</t>
  </si>
  <si>
    <t>Calha em chapa galvanizada nº24, com larg. 33,00cm</t>
  </si>
  <si>
    <t>73935/005</t>
  </si>
  <si>
    <t>74131/004</t>
  </si>
  <si>
    <t>74130/004</t>
  </si>
  <si>
    <t>74130/002</t>
  </si>
  <si>
    <t>73860/011</t>
  </si>
  <si>
    <t>73953/001</t>
  </si>
  <si>
    <t>74041/002</t>
  </si>
  <si>
    <t>Cabo tetefonico  CI-50 10 pares (uso interno)</t>
  </si>
  <si>
    <t>73904/001</t>
  </si>
  <si>
    <t>74200/001</t>
  </si>
  <si>
    <t>74184/001</t>
  </si>
  <si>
    <t>74058/005</t>
  </si>
  <si>
    <t>74165/004</t>
  </si>
  <si>
    <t>74165/003</t>
  </si>
  <si>
    <t>74165/001</t>
  </si>
  <si>
    <t>74058/004</t>
  </si>
  <si>
    <t>74165/002</t>
  </si>
  <si>
    <t>74104/001</t>
  </si>
  <si>
    <t>74225/001</t>
  </si>
  <si>
    <t>73775/001</t>
  </si>
  <si>
    <t>Embosso argamassa regular ca-ar 1:5 + 5% ci - 15mm - inclusivel chapisco com epes. 5 mm</t>
  </si>
  <si>
    <t>Azulejo  cerâmico tamanho 30x30 PI-4, 1º qualidade, ascentado á prumo na cimento-cola</t>
  </si>
  <si>
    <t>74164/004</t>
  </si>
  <si>
    <t>73907/003</t>
  </si>
  <si>
    <t>12.3</t>
  </si>
  <si>
    <t>73838/001</t>
  </si>
  <si>
    <t>73910/007</t>
  </si>
  <si>
    <t>74233/001</t>
  </si>
  <si>
    <t>73954/001</t>
  </si>
  <si>
    <t>79497/001</t>
  </si>
  <si>
    <t>Cuba inox de despejo para tambo de embutir 56x33x11</t>
  </si>
  <si>
    <t>Cuba oval  de louça para tampo de embutir</t>
  </si>
  <si>
    <t>74135/002</t>
  </si>
  <si>
    <t xml:space="preserve">Torneira para jardim alto padrão </t>
  </si>
  <si>
    <t>73949/001</t>
  </si>
  <si>
    <t>73949/003</t>
  </si>
  <si>
    <t>73949/005</t>
  </si>
  <si>
    <t>1367+12436</t>
  </si>
  <si>
    <t>Saboneteira 15x15 em metal cromado de sobrepor</t>
  </si>
  <si>
    <t>Porta toalha de metal cromado, tipo haste ou barra</t>
  </si>
  <si>
    <t xml:space="preserve">Papeleira de metal cromado de soberpor </t>
  </si>
  <si>
    <t>1025+2696</t>
  </si>
  <si>
    <t>25006+6115+4760</t>
  </si>
  <si>
    <t>MEDIA</t>
  </si>
  <si>
    <t xml:space="preserve">Fossa séptica </t>
  </si>
  <si>
    <t xml:space="preserve">Filtro anaeróbico em concreto armado </t>
  </si>
  <si>
    <t>16.6</t>
  </si>
  <si>
    <t>16.7</t>
  </si>
  <si>
    <t>16.8</t>
  </si>
  <si>
    <t xml:space="preserve">Roda pé de cerâmica </t>
  </si>
  <si>
    <t>7527+1385</t>
  </si>
  <si>
    <t>6.20</t>
  </si>
  <si>
    <t>COTAÇÃO</t>
  </si>
  <si>
    <t>Espelho de crista para banheiro esp. 4 mm inclusivel fixação</t>
  </si>
  <si>
    <t>74129/002</t>
  </si>
  <si>
    <t>Caixa de distribuição com tampa de metal 40x40x15cm</t>
  </si>
  <si>
    <t>Caixa de telefone 20x20x12 de embutir em chapa metálica, padrão telebras</t>
  </si>
  <si>
    <t>Tapuma de chapa de maderite para seguransa da obra</t>
  </si>
  <si>
    <t>Barraco de obra em madeira de pinus com assoalho</t>
  </si>
  <si>
    <t>74220/001</t>
  </si>
  <si>
    <t>Placa de identificação de obra conforme padrão e ou convenio</t>
  </si>
  <si>
    <t>74138/002+79502/006+74115/001+73347</t>
  </si>
  <si>
    <t>SINAPE</t>
  </si>
  <si>
    <t>Pilar de arranque em concreto armado(colariunnho) Fck 20MPa</t>
  </si>
  <si>
    <t>Pilar  em concreto armado Fck 20MPa</t>
  </si>
  <si>
    <t>item 2.2+ 73301</t>
  </si>
  <si>
    <t>CODIGO 2.2+ESCORAMENTO</t>
  </si>
  <si>
    <t>3.4</t>
  </si>
  <si>
    <t>Rufo em chapa galvanizada nº24, com larg. 25,00cm</t>
  </si>
  <si>
    <t>ml</t>
  </si>
  <si>
    <t>12.4</t>
  </si>
  <si>
    <t>Leito de pedra brita para calçada esp. 5cm</t>
  </si>
  <si>
    <t>MURO DE FECHAMENTO</t>
  </si>
  <si>
    <t>Viga de baldrame para muro</t>
  </si>
  <si>
    <t>Pilaretes  em concreto armado fck 15 Mpa 15x15, a cada 3 metros</t>
  </si>
  <si>
    <t>Avenaria em tijolo 6 furo  emp. 10 cm:j15mm traco 1:1:5</t>
  </si>
  <si>
    <t>CODIGO 2.2</t>
  </si>
  <si>
    <t>IDEM COD. 2.2</t>
  </si>
  <si>
    <t>17.1</t>
  </si>
  <si>
    <t>17.2</t>
  </si>
  <si>
    <t>17.3</t>
  </si>
  <si>
    <t>17.4</t>
  </si>
  <si>
    <t>Chapisco com areia grossa no traço 1:3 emp. 5 mm</t>
  </si>
  <si>
    <t>Piso cerâmico 40x40, PI-4, 1º qualidade,alto padrão,  ascentado em cimento cola com fuga de- 5mm</t>
  </si>
  <si>
    <t>5.7</t>
  </si>
  <si>
    <t>16.9</t>
  </si>
  <si>
    <t>Porttão em ferro de serralheiro em duas folhas de 1,50x4,00, pintado na cor branca em tres de mão</t>
  </si>
  <si>
    <t xml:space="preserve">COTAÇÃO </t>
  </si>
  <si>
    <t>73805/001</t>
  </si>
  <si>
    <t>74209/001</t>
  </si>
  <si>
    <t>PREFEITURA MUNICIPAL DE OTACILIO COSTA/SC</t>
  </si>
  <si>
    <t>DATA :NOVEMBRO DE 2015</t>
  </si>
  <si>
    <t>Contra -Vergas em  concreto armado 10x10</t>
  </si>
  <si>
    <r>
      <t>Fio isolado 6,0mm</t>
    </r>
    <r>
      <rPr>
        <vertAlign val="superscript"/>
        <sz val="8"/>
        <color indexed="8"/>
        <rFont val="Arial"/>
        <family val="2"/>
      </rPr>
      <t>2</t>
    </r>
  </si>
  <si>
    <t>Bancada de granito - largura 0,55m com cuba de inox, completo inclusivel colocação, conf. Projeto completo</t>
  </si>
  <si>
    <t>Bancada de granito - largura 0,55m com cuba de louça, completo inclusivel colocação, conf. Projeto completo</t>
  </si>
  <si>
    <t>Caixa plastica de embutir hexagonal</t>
  </si>
  <si>
    <t>Porta de abrir de correr em vidro temperado epessura de 8 mm fixado em canaleta de aluminio/inclusivel os açesorios, tai como puchadores, trico, etc.(2,00x2,10)</t>
  </si>
  <si>
    <t>Janela basculante - vidro temperado 6 mm e alumínio completo</t>
  </si>
  <si>
    <t>Pintura esmalte sintético em 3 demãos nas portas</t>
  </si>
  <si>
    <t>Pintura esmalte sintético em 3 demãos nas esquadrias de ferro</t>
  </si>
  <si>
    <t>Pintura a base de cal</t>
  </si>
  <si>
    <t>Soleira da janelas e portas com pingadeira em granito</t>
  </si>
  <si>
    <t>16.10</t>
  </si>
  <si>
    <t>Valvula hidro-mecanica com acessórios</t>
  </si>
  <si>
    <t>Cano, joelho, e acessórios, etc</t>
  </si>
  <si>
    <t>vb</t>
  </si>
  <si>
    <t>Porta interna  semi oca  toda de angelim completa com ferragens - 80x210 c/ marco de madeira de lei, inclusivel ferragens de 1 linha</t>
  </si>
  <si>
    <t>Porta interna  semi oca  toda de angelim completa com ferragens - 100x210 c/ marco de madeira de lei, inclusivel ferragens de 1 linha</t>
  </si>
  <si>
    <t>14.4</t>
  </si>
  <si>
    <t>14.5</t>
  </si>
  <si>
    <t>15.1</t>
  </si>
  <si>
    <t>15.3</t>
  </si>
  <si>
    <t xml:space="preserve">Refletor com lanpada de led de 400 wats com acionamento com fotocelula </t>
  </si>
  <si>
    <t xml:space="preserve">Calfinação e/ou corrida </t>
  </si>
  <si>
    <t>14.6</t>
  </si>
  <si>
    <t>ASS. Engº Civil Rubney Andrade   CREA/SC 30.010-9</t>
  </si>
  <si>
    <t>OBRA : CAPELA MORTUÁRIA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</si>
</sst>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171" fontId="7" fillId="33" borderId="10" xfId="60" applyFont="1" applyFill="1" applyBorder="1" applyAlignment="1">
      <alignment/>
    </xf>
    <xf numFmtId="0" fontId="7" fillId="33" borderId="0" xfId="0" applyFont="1" applyFill="1" applyAlignment="1">
      <alignment/>
    </xf>
    <xf numFmtId="171" fontId="6" fillId="0" borderId="10" xfId="0" applyNumberFormat="1" applyFont="1" applyBorder="1" applyAlignment="1">
      <alignment/>
    </xf>
    <xf numFmtId="171" fontId="6" fillId="0" borderId="10" xfId="60" applyFont="1" applyBorder="1" applyAlignment="1">
      <alignment/>
    </xf>
    <xf numFmtId="0" fontId="6" fillId="34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71" fontId="7" fillId="0" borderId="10" xfId="6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1" fontId="6" fillId="0" borderId="0" xfId="60" applyFont="1" applyAlignment="1">
      <alignment/>
    </xf>
    <xf numFmtId="0" fontId="7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71" fontId="6" fillId="34" borderId="10" xfId="6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71" fontId="7" fillId="34" borderId="10" xfId="60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71" fontId="6" fillId="33" borderId="10" xfId="60" applyFont="1" applyFill="1" applyBorder="1" applyAlignment="1">
      <alignment/>
    </xf>
    <xf numFmtId="171" fontId="6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1" fontId="6" fillId="34" borderId="10" xfId="0" applyNumberFormat="1" applyFont="1" applyFill="1" applyBorder="1" applyAlignment="1">
      <alignment/>
    </xf>
    <xf numFmtId="171" fontId="7" fillId="33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71" fontId="6" fillId="0" borderId="10" xfId="60" applyNumberFormat="1" applyFont="1" applyBorder="1" applyAlignment="1">
      <alignment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71" fontId="6" fillId="35" borderId="10" xfId="6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1" fontId="2" fillId="35" borderId="10" xfId="60" applyFont="1" applyFill="1" applyBorder="1" applyAlignment="1">
      <alignment/>
    </xf>
    <xf numFmtId="0" fontId="7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71" fontId="3" fillId="35" borderId="10" xfId="60" applyFont="1" applyFill="1" applyBorder="1" applyAlignment="1">
      <alignment/>
    </xf>
    <xf numFmtId="171" fontId="6" fillId="35" borderId="10" xfId="6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171" fontId="3" fillId="36" borderId="10" xfId="60" applyFont="1" applyFill="1" applyBorder="1" applyAlignment="1">
      <alignment/>
    </xf>
    <xf numFmtId="171" fontId="3" fillId="36" borderId="10" xfId="0" applyNumberFormat="1" applyFont="1" applyFill="1" applyBorder="1" applyAlignment="1">
      <alignment/>
    </xf>
    <xf numFmtId="171" fontId="6" fillId="35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2" fontId="6" fillId="35" borderId="10" xfId="60" applyNumberFormat="1" applyFont="1" applyFill="1" applyBorder="1" applyAlignment="1">
      <alignment/>
    </xf>
    <xf numFmtId="12" fontId="3" fillId="35" borderId="10" xfId="60" applyNumberFormat="1" applyFont="1" applyFill="1" applyBorder="1" applyAlignment="1">
      <alignment/>
    </xf>
    <xf numFmtId="12" fontId="6" fillId="0" borderId="10" xfId="6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1" fontId="6" fillId="33" borderId="10" xfId="6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60" applyFont="1" applyFill="1" applyBorder="1" applyAlignment="1">
      <alignment wrapText="1"/>
    </xf>
    <xf numFmtId="43" fontId="3" fillId="36" borderId="10" xfId="0" applyNumberFormat="1" applyFont="1" applyFill="1" applyBorder="1" applyAlignment="1">
      <alignment/>
    </xf>
    <xf numFmtId="43" fontId="2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171" fontId="6" fillId="36" borderId="10" xfId="60" applyFont="1" applyFill="1" applyBorder="1" applyAlignment="1">
      <alignment/>
    </xf>
    <xf numFmtId="171" fontId="6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171" fontId="3" fillId="37" borderId="10" xfId="60" applyFont="1" applyFill="1" applyBorder="1" applyAlignment="1">
      <alignment/>
    </xf>
    <xf numFmtId="171" fontId="3" fillId="37" borderId="10" xfId="0" applyNumberFormat="1" applyFont="1" applyFill="1" applyBorder="1" applyAlignment="1">
      <alignment/>
    </xf>
    <xf numFmtId="171" fontId="6" fillId="0" borderId="10" xfId="60" applyNumberFormat="1" applyFont="1" applyBorder="1" applyAlignment="1">
      <alignment wrapText="1"/>
    </xf>
    <xf numFmtId="43" fontId="6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M169"/>
  <sheetViews>
    <sheetView tabSelected="1" zoomScalePageLayoutView="0" workbookViewId="0" topLeftCell="A22">
      <selection activeCell="F84" sqref="F84"/>
    </sheetView>
  </sheetViews>
  <sheetFormatPr defaultColWidth="9.140625" defaultRowHeight="15"/>
  <cols>
    <col min="1" max="1" width="4.140625" style="17" customWidth="1"/>
    <col min="2" max="2" width="46.8515625" style="4" customWidth="1"/>
    <col min="3" max="3" width="3.7109375" style="18" bestFit="1" customWidth="1"/>
    <col min="4" max="4" width="9.00390625" style="19" bestFit="1" customWidth="1"/>
    <col min="5" max="5" width="10.28125" style="19" bestFit="1" customWidth="1"/>
    <col min="6" max="6" width="11.140625" style="19" bestFit="1" customWidth="1"/>
    <col min="7" max="7" width="12.00390625" style="4" bestFit="1" customWidth="1"/>
    <col min="8" max="16384" width="9.140625" style="4" customWidth="1"/>
  </cols>
  <sheetData>
    <row r="2" ht="15.75" customHeight="1">
      <c r="B2" s="37" t="s">
        <v>271</v>
      </c>
    </row>
    <row r="4" ht="11.25">
      <c r="B4" s="4" t="s">
        <v>298</v>
      </c>
    </row>
    <row r="5" ht="11.25">
      <c r="B5" s="38" t="s">
        <v>272</v>
      </c>
    </row>
    <row r="6" spans="1:8" ht="11.25">
      <c r="A6" s="41"/>
      <c r="B6" s="42"/>
      <c r="C6" s="43" t="s">
        <v>119</v>
      </c>
      <c r="D6" s="44" t="s">
        <v>7</v>
      </c>
      <c r="E6" s="44" t="s">
        <v>243</v>
      </c>
      <c r="F6" s="44" t="s">
        <v>170</v>
      </c>
      <c r="G6" s="43" t="s">
        <v>120</v>
      </c>
      <c r="H6" s="45"/>
    </row>
    <row r="7" spans="1:8" s="8" customFormat="1" ht="11.25">
      <c r="A7" s="46">
        <v>1</v>
      </c>
      <c r="B7" s="47" t="s">
        <v>0</v>
      </c>
      <c r="C7" s="48"/>
      <c r="D7" s="49"/>
      <c r="E7" s="49"/>
      <c r="F7" s="49"/>
      <c r="G7" s="47"/>
      <c r="H7" s="50"/>
    </row>
    <row r="8" spans="1:8" ht="11.25">
      <c r="A8" s="41" t="s">
        <v>2</v>
      </c>
      <c r="B8" s="51" t="s">
        <v>238</v>
      </c>
      <c r="C8" s="52" t="s">
        <v>134</v>
      </c>
      <c r="D8" s="53">
        <v>125</v>
      </c>
      <c r="E8" s="53" t="s">
        <v>240</v>
      </c>
      <c r="F8" s="53">
        <v>42</v>
      </c>
      <c r="G8" s="53">
        <f>D8*F8</f>
        <v>5250</v>
      </c>
      <c r="H8" s="45"/>
    </row>
    <row r="9" spans="1:8" ht="11.25">
      <c r="A9" s="41" t="s">
        <v>3</v>
      </c>
      <c r="B9" s="51" t="s">
        <v>239</v>
      </c>
      <c r="C9" s="52" t="s">
        <v>134</v>
      </c>
      <c r="D9" s="53">
        <v>9</v>
      </c>
      <c r="E9" s="53" t="s">
        <v>269</v>
      </c>
      <c r="F9" s="53">
        <v>246.69</v>
      </c>
      <c r="G9" s="53">
        <f>D9*F9</f>
        <v>2220.21</v>
      </c>
      <c r="H9" s="45"/>
    </row>
    <row r="10" spans="1:8" ht="11.25">
      <c r="A10" s="41" t="s">
        <v>4</v>
      </c>
      <c r="B10" s="67" t="s">
        <v>241</v>
      </c>
      <c r="C10" s="52" t="s">
        <v>134</v>
      </c>
      <c r="D10" s="53">
        <v>2.5</v>
      </c>
      <c r="E10" s="53" t="s">
        <v>270</v>
      </c>
      <c r="F10" s="53">
        <v>335.34</v>
      </c>
      <c r="G10" s="53">
        <f>D10*F10</f>
        <v>838.3499999999999</v>
      </c>
      <c r="H10" s="45"/>
    </row>
    <row r="11" spans="1:8" ht="11.25">
      <c r="A11" s="41" t="s">
        <v>5</v>
      </c>
      <c r="B11" s="51" t="s">
        <v>175</v>
      </c>
      <c r="C11" s="52" t="s">
        <v>33</v>
      </c>
      <c r="D11" s="53">
        <v>1</v>
      </c>
      <c r="E11" s="53" t="s">
        <v>171</v>
      </c>
      <c r="F11" s="53">
        <v>1039.33</v>
      </c>
      <c r="G11" s="53">
        <f>D11*F11</f>
        <v>1039.33</v>
      </c>
      <c r="H11" s="45"/>
    </row>
    <row r="12" spans="1:8" ht="11.25">
      <c r="A12" s="41" t="s">
        <v>6</v>
      </c>
      <c r="B12" s="51" t="s">
        <v>1</v>
      </c>
      <c r="C12" s="52" t="s">
        <v>134</v>
      </c>
      <c r="D12" s="53">
        <v>210</v>
      </c>
      <c r="E12" s="53" t="s">
        <v>172</v>
      </c>
      <c r="F12" s="53">
        <v>4.25</v>
      </c>
      <c r="G12" s="53">
        <f>D12*F12</f>
        <v>892.5</v>
      </c>
      <c r="H12" s="45"/>
    </row>
    <row r="13" spans="1:7" s="45" customFormat="1" ht="11.25">
      <c r="A13" s="55"/>
      <c r="B13" s="56"/>
      <c r="C13" s="57"/>
      <c r="D13" s="58"/>
      <c r="E13" s="58"/>
      <c r="F13" s="58"/>
      <c r="G13" s="58">
        <f>G8+G9+G10+G11+G12</f>
        <v>10240.39</v>
      </c>
    </row>
    <row r="14" spans="1:8" s="8" customFormat="1" ht="11.25">
      <c r="A14" s="46">
        <v>2</v>
      </c>
      <c r="B14" s="47" t="s">
        <v>8</v>
      </c>
      <c r="C14" s="48"/>
      <c r="D14" s="49"/>
      <c r="E14" s="49"/>
      <c r="F14" s="49"/>
      <c r="G14" s="47"/>
      <c r="H14" s="50"/>
    </row>
    <row r="15" spans="1:8" ht="11.25">
      <c r="A15" s="41" t="s">
        <v>17</v>
      </c>
      <c r="B15" s="51" t="s">
        <v>9</v>
      </c>
      <c r="C15" s="52" t="s">
        <v>133</v>
      </c>
      <c r="D15" s="53">
        <v>12</v>
      </c>
      <c r="E15" s="53" t="s">
        <v>173</v>
      </c>
      <c r="F15" s="53">
        <v>21.36</v>
      </c>
      <c r="G15" s="53">
        <f aca="true" t="shared" si="0" ref="G15:G20">D15*F15</f>
        <v>256.32</v>
      </c>
      <c r="H15" s="45"/>
    </row>
    <row r="16" spans="1:8" ht="56.25">
      <c r="A16" s="41" t="s">
        <v>18</v>
      </c>
      <c r="B16" s="67" t="s">
        <v>10</v>
      </c>
      <c r="C16" s="52" t="s">
        <v>133</v>
      </c>
      <c r="D16" s="53">
        <v>5.2</v>
      </c>
      <c r="E16" s="68" t="s">
        <v>242</v>
      </c>
      <c r="F16" s="53">
        <v>1880</v>
      </c>
      <c r="G16" s="53">
        <f t="shared" si="0"/>
        <v>9776</v>
      </c>
      <c r="H16" s="45"/>
    </row>
    <row r="17" spans="1:8" ht="33.75">
      <c r="A17" s="41" t="s">
        <v>19</v>
      </c>
      <c r="B17" s="51" t="s">
        <v>244</v>
      </c>
      <c r="C17" s="52" t="s">
        <v>133</v>
      </c>
      <c r="D17" s="53">
        <v>0.9</v>
      </c>
      <c r="E17" s="68" t="s">
        <v>247</v>
      </c>
      <c r="F17" s="53">
        <v>1880</v>
      </c>
      <c r="G17" s="53">
        <f t="shared" si="0"/>
        <v>1692</v>
      </c>
      <c r="H17" s="45"/>
    </row>
    <row r="18" spans="1:8" ht="33.75">
      <c r="A18" s="41" t="s">
        <v>20</v>
      </c>
      <c r="B18" s="51" t="s">
        <v>11</v>
      </c>
      <c r="C18" s="52" t="s">
        <v>133</v>
      </c>
      <c r="D18" s="53">
        <v>6.82</v>
      </c>
      <c r="E18" s="68" t="s">
        <v>247</v>
      </c>
      <c r="F18" s="53">
        <v>1880</v>
      </c>
      <c r="G18" s="53">
        <f t="shared" si="0"/>
        <v>12821.6</v>
      </c>
      <c r="H18" s="45"/>
    </row>
    <row r="19" spans="1:8" ht="11.25">
      <c r="A19" s="41" t="s">
        <v>21</v>
      </c>
      <c r="B19" s="51" t="s">
        <v>12</v>
      </c>
      <c r="C19" s="52" t="s">
        <v>134</v>
      </c>
      <c r="D19" s="53">
        <v>60</v>
      </c>
      <c r="E19" s="68" t="s">
        <v>174</v>
      </c>
      <c r="F19" s="53">
        <v>46.52</v>
      </c>
      <c r="G19" s="53">
        <f t="shared" si="0"/>
        <v>2791.2000000000003</v>
      </c>
      <c r="H19" s="45"/>
    </row>
    <row r="20" spans="1:8" ht="11.25">
      <c r="A20" s="41" t="s">
        <v>22</v>
      </c>
      <c r="B20" s="51" t="s">
        <v>13</v>
      </c>
      <c r="C20" s="52" t="s">
        <v>34</v>
      </c>
      <c r="D20" s="53">
        <v>42</v>
      </c>
      <c r="E20" s="53" t="s">
        <v>189</v>
      </c>
      <c r="F20" s="53">
        <v>67.66</v>
      </c>
      <c r="G20" s="53">
        <f t="shared" si="0"/>
        <v>2841.72</v>
      </c>
      <c r="H20" s="45"/>
    </row>
    <row r="21" spans="1:8" ht="11.25">
      <c r="A21" s="55"/>
      <c r="B21" s="56"/>
      <c r="C21" s="57"/>
      <c r="D21" s="58"/>
      <c r="E21" s="58"/>
      <c r="F21" s="58"/>
      <c r="G21" s="59">
        <f>G15+G16+G17+G18+G19+G20</f>
        <v>30178.84</v>
      </c>
      <c r="H21" s="45"/>
    </row>
    <row r="22" spans="1:8" s="8" customFormat="1" ht="11.25">
      <c r="A22" s="46">
        <v>3</v>
      </c>
      <c r="B22" s="47" t="s">
        <v>14</v>
      </c>
      <c r="C22" s="48"/>
      <c r="D22" s="49"/>
      <c r="E22" s="49"/>
      <c r="F22" s="49"/>
      <c r="G22" s="47"/>
      <c r="H22" s="50"/>
    </row>
    <row r="23" spans="1:8" ht="22.5">
      <c r="A23" s="41" t="s">
        <v>15</v>
      </c>
      <c r="B23" s="51" t="s">
        <v>245</v>
      </c>
      <c r="C23" s="52" t="s">
        <v>133</v>
      </c>
      <c r="D23" s="53">
        <v>2.8</v>
      </c>
      <c r="E23" s="68" t="s">
        <v>246</v>
      </c>
      <c r="F23" s="53">
        <v>1880</v>
      </c>
      <c r="G23" s="53">
        <f>D23*F23</f>
        <v>5264</v>
      </c>
      <c r="H23" s="45"/>
    </row>
    <row r="24" spans="1:8" ht="22.5">
      <c r="A24" s="41" t="s">
        <v>16</v>
      </c>
      <c r="B24" s="51" t="s">
        <v>156</v>
      </c>
      <c r="C24" s="52" t="s">
        <v>133</v>
      </c>
      <c r="D24" s="53">
        <v>3.5</v>
      </c>
      <c r="E24" s="68" t="s">
        <v>246</v>
      </c>
      <c r="F24" s="53">
        <v>1880</v>
      </c>
      <c r="G24" s="53">
        <f>D24*F24</f>
        <v>6580</v>
      </c>
      <c r="H24" s="45"/>
    </row>
    <row r="25" spans="1:8" ht="11.25">
      <c r="A25" s="41" t="s">
        <v>160</v>
      </c>
      <c r="B25" s="51" t="s">
        <v>161</v>
      </c>
      <c r="C25" s="52" t="s">
        <v>134</v>
      </c>
      <c r="D25" s="53">
        <v>210</v>
      </c>
      <c r="E25" s="53" t="s">
        <v>176</v>
      </c>
      <c r="F25" s="53">
        <v>85</v>
      </c>
      <c r="G25" s="53">
        <f>D25*F25</f>
        <v>17850</v>
      </c>
      <c r="H25" s="45"/>
    </row>
    <row r="26" spans="1:8" ht="11.25">
      <c r="A26" s="41" t="s">
        <v>248</v>
      </c>
      <c r="B26" s="51" t="s">
        <v>273</v>
      </c>
      <c r="C26" s="52" t="s">
        <v>133</v>
      </c>
      <c r="D26" s="53">
        <v>0.95</v>
      </c>
      <c r="E26" s="53" t="s">
        <v>190</v>
      </c>
      <c r="F26" s="53">
        <v>1880</v>
      </c>
      <c r="G26" s="53">
        <f>D26*F26</f>
        <v>1786</v>
      </c>
      <c r="H26" s="45"/>
    </row>
    <row r="27" spans="1:8" ht="11.25">
      <c r="A27" s="77"/>
      <c r="B27" s="78"/>
      <c r="C27" s="79"/>
      <c r="D27" s="80"/>
      <c r="E27" s="80"/>
      <c r="F27" s="80"/>
      <c r="G27" s="81">
        <f>G23+G24+G25+G26</f>
        <v>31480</v>
      </c>
      <c r="H27" s="45"/>
    </row>
    <row r="28" spans="1:8" s="8" customFormat="1" ht="11.25">
      <c r="A28" s="46">
        <v>4</v>
      </c>
      <c r="B28" s="47" t="s">
        <v>23</v>
      </c>
      <c r="C28" s="48"/>
      <c r="D28" s="49"/>
      <c r="E28" s="49"/>
      <c r="F28" s="49"/>
      <c r="G28" s="70"/>
      <c r="H28" s="50"/>
    </row>
    <row r="29" spans="1:8" ht="11.25">
      <c r="A29" s="41" t="s">
        <v>26</v>
      </c>
      <c r="B29" s="51" t="s">
        <v>24</v>
      </c>
      <c r="C29" s="52" t="s">
        <v>134</v>
      </c>
      <c r="D29" s="53">
        <v>380</v>
      </c>
      <c r="E29" s="53" t="s">
        <v>181</v>
      </c>
      <c r="F29" s="53">
        <v>31.51</v>
      </c>
      <c r="G29" s="53">
        <f>D29*F29</f>
        <v>11973.800000000001</v>
      </c>
      <c r="H29" s="45"/>
    </row>
    <row r="30" spans="1:7" s="45" customFormat="1" ht="11.25">
      <c r="A30" s="55"/>
      <c r="B30" s="56"/>
      <c r="C30" s="57"/>
      <c r="D30" s="58"/>
      <c r="E30" s="58"/>
      <c r="F30" s="58"/>
      <c r="G30" s="69">
        <f>G29</f>
        <v>11973.800000000001</v>
      </c>
    </row>
    <row r="31" spans="1:8" s="16" customFormat="1" ht="11.25">
      <c r="A31" s="46">
        <v>5</v>
      </c>
      <c r="B31" s="47" t="s">
        <v>25</v>
      </c>
      <c r="C31" s="48"/>
      <c r="D31" s="49"/>
      <c r="E31" s="49"/>
      <c r="F31" s="49"/>
      <c r="G31" s="47"/>
      <c r="H31" s="50"/>
    </row>
    <row r="32" spans="1:8" ht="11.25">
      <c r="A32" s="41" t="s">
        <v>27</v>
      </c>
      <c r="B32" s="51" t="s">
        <v>157</v>
      </c>
      <c r="C32" s="52" t="s">
        <v>134</v>
      </c>
      <c r="D32" s="53">
        <v>210</v>
      </c>
      <c r="E32" s="63">
        <v>72084</v>
      </c>
      <c r="F32" s="53">
        <v>73.33</v>
      </c>
      <c r="G32" s="53">
        <f aca="true" t="shared" si="1" ref="G32:G38">D32*F32</f>
        <v>15399.3</v>
      </c>
      <c r="H32" s="45"/>
    </row>
    <row r="33" spans="1:8" ht="11.25">
      <c r="A33" s="41" t="s">
        <v>28</v>
      </c>
      <c r="B33" s="42" t="s">
        <v>159</v>
      </c>
      <c r="C33" s="43" t="s">
        <v>135</v>
      </c>
      <c r="D33" s="54">
        <v>210</v>
      </c>
      <c r="E33" s="62">
        <v>84037</v>
      </c>
      <c r="F33" s="54">
        <v>31.23</v>
      </c>
      <c r="G33" s="54">
        <f t="shared" si="1"/>
        <v>6558.3</v>
      </c>
      <c r="H33" s="45"/>
    </row>
    <row r="34" spans="1:7" ht="11.25">
      <c r="A34" s="1" t="s">
        <v>29</v>
      </c>
      <c r="B34" s="2" t="s">
        <v>158</v>
      </c>
      <c r="C34" s="3" t="s">
        <v>135</v>
      </c>
      <c r="D34" s="10">
        <v>24.45</v>
      </c>
      <c r="E34" s="10" t="s">
        <v>177</v>
      </c>
      <c r="F34" s="10">
        <v>60.03</v>
      </c>
      <c r="G34" s="10">
        <f t="shared" si="1"/>
        <v>1467.7335</v>
      </c>
    </row>
    <row r="35" spans="1:7" ht="22.5">
      <c r="A35" s="1" t="s">
        <v>30</v>
      </c>
      <c r="B35" s="65" t="s">
        <v>178</v>
      </c>
      <c r="C35" s="43" t="s">
        <v>135</v>
      </c>
      <c r="D35" s="10">
        <v>52</v>
      </c>
      <c r="E35" s="10" t="s">
        <v>233</v>
      </c>
      <c r="F35" s="10">
        <v>37.5</v>
      </c>
      <c r="G35" s="10">
        <f t="shared" si="1"/>
        <v>1950</v>
      </c>
    </row>
    <row r="36" spans="1:7" ht="11.25">
      <c r="A36" s="1" t="s">
        <v>31</v>
      </c>
      <c r="B36" s="2" t="s">
        <v>179</v>
      </c>
      <c r="C36" s="52" t="s">
        <v>34</v>
      </c>
      <c r="D36" s="10">
        <v>32</v>
      </c>
      <c r="E36" s="10" t="s">
        <v>233</v>
      </c>
      <c r="F36" s="10">
        <v>23.25</v>
      </c>
      <c r="G36" s="10">
        <f t="shared" si="1"/>
        <v>744</v>
      </c>
    </row>
    <row r="37" spans="1:7" ht="11.25">
      <c r="A37" s="1" t="s">
        <v>32</v>
      </c>
      <c r="B37" s="2" t="s">
        <v>180</v>
      </c>
      <c r="C37" s="3" t="s">
        <v>35</v>
      </c>
      <c r="D37" s="10">
        <v>44.9</v>
      </c>
      <c r="E37" s="64">
        <v>72104</v>
      </c>
      <c r="F37" s="10">
        <v>38.1</v>
      </c>
      <c r="G37" s="10">
        <f t="shared" si="1"/>
        <v>1710.69</v>
      </c>
    </row>
    <row r="38" spans="1:7" ht="11.25">
      <c r="A38" s="1" t="s">
        <v>265</v>
      </c>
      <c r="B38" s="2" t="s">
        <v>249</v>
      </c>
      <c r="C38" s="3" t="s">
        <v>250</v>
      </c>
      <c r="D38" s="10">
        <v>86.1</v>
      </c>
      <c r="E38" s="10" t="s">
        <v>233</v>
      </c>
      <c r="F38" s="10">
        <v>34.18</v>
      </c>
      <c r="G38" s="10">
        <f t="shared" si="1"/>
        <v>2942.8979999999997</v>
      </c>
    </row>
    <row r="39" spans="1:7" ht="11.25">
      <c r="A39" s="11"/>
      <c r="B39" s="21"/>
      <c r="C39" s="22"/>
      <c r="D39" s="23"/>
      <c r="E39" s="23"/>
      <c r="F39" s="23"/>
      <c r="G39" s="35">
        <f>G32+G33+G34+G35+G36+G37+G38</f>
        <v>30772.921499999997</v>
      </c>
    </row>
    <row r="40" ht="11.25">
      <c r="G40" s="39"/>
    </row>
    <row r="41" spans="1:7" s="16" customFormat="1" ht="11.25">
      <c r="A41" s="13">
        <v>6</v>
      </c>
      <c r="B41" s="14" t="s">
        <v>36</v>
      </c>
      <c r="C41" s="20"/>
      <c r="D41" s="15"/>
      <c r="E41" s="15"/>
      <c r="F41" s="15"/>
      <c r="G41" s="14"/>
    </row>
    <row r="42" spans="1:7" ht="11.25">
      <c r="A42" s="1" t="s">
        <v>44</v>
      </c>
      <c r="B42" s="2" t="s">
        <v>162</v>
      </c>
      <c r="C42" s="3" t="s">
        <v>42</v>
      </c>
      <c r="D42" s="10">
        <v>1</v>
      </c>
      <c r="E42" s="64">
        <v>83395</v>
      </c>
      <c r="F42" s="10">
        <v>983.16</v>
      </c>
      <c r="G42" s="40">
        <f aca="true" t="shared" si="2" ref="G42:G63">D42*F42</f>
        <v>983.16</v>
      </c>
    </row>
    <row r="43" spans="1:7" ht="12.75" customHeight="1">
      <c r="A43" s="1" t="s">
        <v>45</v>
      </c>
      <c r="B43" s="2" t="s">
        <v>236</v>
      </c>
      <c r="C43" s="3" t="s">
        <v>42</v>
      </c>
      <c r="D43" s="10">
        <v>1</v>
      </c>
      <c r="E43" s="10" t="s">
        <v>182</v>
      </c>
      <c r="F43" s="10">
        <v>208.29</v>
      </c>
      <c r="G43" s="40">
        <f t="shared" si="2"/>
        <v>208.29</v>
      </c>
    </row>
    <row r="44" spans="1:7" ht="11.25">
      <c r="A44" s="1" t="s">
        <v>46</v>
      </c>
      <c r="B44" s="2" t="s">
        <v>37</v>
      </c>
      <c r="C44" s="3" t="s">
        <v>42</v>
      </c>
      <c r="D44" s="10">
        <v>1</v>
      </c>
      <c r="E44" s="64">
        <v>68066</v>
      </c>
      <c r="F44" s="10">
        <v>92.05</v>
      </c>
      <c r="G44" s="40">
        <f t="shared" si="2"/>
        <v>92.05</v>
      </c>
    </row>
    <row r="45" spans="1:7" ht="11.25">
      <c r="A45" s="1" t="s">
        <v>47</v>
      </c>
      <c r="B45" s="2" t="s">
        <v>38</v>
      </c>
      <c r="C45" s="3" t="s">
        <v>42</v>
      </c>
      <c r="D45" s="10">
        <v>1</v>
      </c>
      <c r="E45" s="10" t="s">
        <v>182</v>
      </c>
      <c r="F45" s="10">
        <v>280.14</v>
      </c>
      <c r="G45" s="40">
        <f t="shared" si="2"/>
        <v>280.14</v>
      </c>
    </row>
    <row r="46" spans="1:7" ht="11.25">
      <c r="A46" s="1" t="s">
        <v>48</v>
      </c>
      <c r="B46" s="2" t="s">
        <v>39</v>
      </c>
      <c r="C46" s="3" t="s">
        <v>42</v>
      </c>
      <c r="D46" s="10">
        <v>1</v>
      </c>
      <c r="E46" s="10" t="s">
        <v>183</v>
      </c>
      <c r="F46" s="10">
        <v>81.12</v>
      </c>
      <c r="G46" s="40">
        <f t="shared" si="2"/>
        <v>81.12</v>
      </c>
    </row>
    <row r="47" spans="1:7" ht="11.25">
      <c r="A47" s="1" t="s">
        <v>49</v>
      </c>
      <c r="B47" s="2" t="s">
        <v>40</v>
      </c>
      <c r="C47" s="3" t="s">
        <v>42</v>
      </c>
      <c r="D47" s="10">
        <v>6</v>
      </c>
      <c r="E47" s="10" t="s">
        <v>184</v>
      </c>
      <c r="F47" s="10">
        <v>17.6</v>
      </c>
      <c r="G47" s="40">
        <f t="shared" si="2"/>
        <v>105.60000000000001</v>
      </c>
    </row>
    <row r="48" spans="1:7" ht="11.25">
      <c r="A48" s="1" t="s">
        <v>50</v>
      </c>
      <c r="B48" s="2" t="s">
        <v>41</v>
      </c>
      <c r="C48" s="3" t="s">
        <v>42</v>
      </c>
      <c r="D48" s="10">
        <v>4</v>
      </c>
      <c r="E48" s="10" t="s">
        <v>184</v>
      </c>
      <c r="F48" s="10">
        <v>17.6</v>
      </c>
      <c r="G48" s="40">
        <f t="shared" si="2"/>
        <v>70.4</v>
      </c>
    </row>
    <row r="49" spans="1:7" ht="11.25">
      <c r="A49" s="1" t="s">
        <v>51</v>
      </c>
      <c r="B49" s="2" t="s">
        <v>43</v>
      </c>
      <c r="C49" s="3" t="s">
        <v>34</v>
      </c>
      <c r="D49" s="10">
        <v>250</v>
      </c>
      <c r="E49" s="64">
        <v>73613</v>
      </c>
      <c r="F49" s="10">
        <v>11.64</v>
      </c>
      <c r="G49" s="40">
        <f t="shared" si="2"/>
        <v>2910</v>
      </c>
    </row>
    <row r="50" spans="1:7" ht="11.25">
      <c r="A50" s="1"/>
      <c r="B50" s="2" t="s">
        <v>136</v>
      </c>
      <c r="C50" s="3" t="s">
        <v>34</v>
      </c>
      <c r="D50" s="10">
        <v>90</v>
      </c>
      <c r="E50" s="10" t="s">
        <v>185</v>
      </c>
      <c r="F50" s="10">
        <v>10.74</v>
      </c>
      <c r="G50" s="40">
        <f t="shared" si="2"/>
        <v>966.6</v>
      </c>
    </row>
    <row r="51" spans="1:7" ht="11.25">
      <c r="A51" s="1" t="s">
        <v>52</v>
      </c>
      <c r="B51" s="2" t="s">
        <v>274</v>
      </c>
      <c r="C51" s="3" t="s">
        <v>34</v>
      </c>
      <c r="D51" s="10">
        <v>200</v>
      </c>
      <c r="E51" s="10">
        <v>83417</v>
      </c>
      <c r="F51" s="10">
        <v>6.2</v>
      </c>
      <c r="G51" s="40">
        <f t="shared" si="2"/>
        <v>1240</v>
      </c>
    </row>
    <row r="52" spans="1:7" ht="11.25">
      <c r="A52" s="1" t="s">
        <v>53</v>
      </c>
      <c r="B52" s="2" t="s">
        <v>137</v>
      </c>
      <c r="C52" s="3" t="s">
        <v>34</v>
      </c>
      <c r="D52" s="10">
        <v>200</v>
      </c>
      <c r="E52" s="64">
        <v>83418</v>
      </c>
      <c r="F52" s="10">
        <v>5.84</v>
      </c>
      <c r="G52" s="82">
        <f t="shared" si="2"/>
        <v>1168</v>
      </c>
    </row>
    <row r="53" spans="1:7" ht="11.25">
      <c r="A53" s="1" t="s">
        <v>54</v>
      </c>
      <c r="B53" s="2" t="s">
        <v>138</v>
      </c>
      <c r="C53" s="3" t="s">
        <v>34</v>
      </c>
      <c r="D53" s="10">
        <v>300</v>
      </c>
      <c r="E53" s="64">
        <v>83412</v>
      </c>
      <c r="F53" s="10">
        <v>10.82</v>
      </c>
      <c r="G53" s="40">
        <f t="shared" si="2"/>
        <v>3246</v>
      </c>
    </row>
    <row r="54" spans="1:7" ht="11.25">
      <c r="A54" s="1" t="s">
        <v>55</v>
      </c>
      <c r="B54" s="2" t="s">
        <v>62</v>
      </c>
      <c r="C54" s="3" t="s">
        <v>42</v>
      </c>
      <c r="D54" s="10">
        <v>24</v>
      </c>
      <c r="E54" s="10" t="s">
        <v>186</v>
      </c>
      <c r="F54" s="10">
        <v>122</v>
      </c>
      <c r="G54" s="40">
        <f t="shared" si="2"/>
        <v>2928</v>
      </c>
    </row>
    <row r="55" spans="1:7" ht="11.25">
      <c r="A55" s="1" t="s">
        <v>56</v>
      </c>
      <c r="B55" s="2" t="s">
        <v>63</v>
      </c>
      <c r="C55" s="3" t="s">
        <v>42</v>
      </c>
      <c r="D55" s="10">
        <v>2</v>
      </c>
      <c r="E55" s="10" t="s">
        <v>187</v>
      </c>
      <c r="F55" s="10">
        <v>58.45</v>
      </c>
      <c r="G55" s="40">
        <f t="shared" si="2"/>
        <v>116.9</v>
      </c>
    </row>
    <row r="56" spans="1:7" ht="11.25">
      <c r="A56" s="1" t="s">
        <v>57</v>
      </c>
      <c r="B56" s="2" t="s">
        <v>64</v>
      </c>
      <c r="C56" s="3" t="s">
        <v>42</v>
      </c>
      <c r="D56" s="10">
        <v>20</v>
      </c>
      <c r="E56" s="64">
        <v>83440</v>
      </c>
      <c r="F56" s="10">
        <v>5.49</v>
      </c>
      <c r="G56" s="40">
        <f t="shared" si="2"/>
        <v>109.80000000000001</v>
      </c>
    </row>
    <row r="57" spans="1:7" ht="11.25">
      <c r="A57" s="1" t="s">
        <v>58</v>
      </c>
      <c r="B57" s="2" t="s">
        <v>65</v>
      </c>
      <c r="C57" s="3" t="s">
        <v>42</v>
      </c>
      <c r="D57" s="10">
        <v>8</v>
      </c>
      <c r="E57" s="64">
        <v>83466</v>
      </c>
      <c r="F57" s="10">
        <v>24.99</v>
      </c>
      <c r="G57" s="40">
        <f t="shared" si="2"/>
        <v>199.92</v>
      </c>
    </row>
    <row r="58" spans="1:7" ht="11.25">
      <c r="A58" s="1" t="s">
        <v>59</v>
      </c>
      <c r="B58" s="2" t="s">
        <v>66</v>
      </c>
      <c r="C58" s="3" t="s">
        <v>42</v>
      </c>
      <c r="D58" s="10">
        <v>14</v>
      </c>
      <c r="E58" s="64">
        <v>72331</v>
      </c>
      <c r="F58" s="10">
        <v>11.4</v>
      </c>
      <c r="G58" s="40">
        <f t="shared" si="2"/>
        <v>159.6</v>
      </c>
    </row>
    <row r="59" spans="1:7" ht="11.25">
      <c r="A59" s="1" t="s">
        <v>60</v>
      </c>
      <c r="B59" s="2" t="s">
        <v>188</v>
      </c>
      <c r="C59" s="3" t="s">
        <v>42</v>
      </c>
      <c r="D59" s="10">
        <v>100</v>
      </c>
      <c r="E59" s="64">
        <v>73690</v>
      </c>
      <c r="F59" s="10">
        <v>6.2</v>
      </c>
      <c r="G59" s="40">
        <f t="shared" si="2"/>
        <v>620</v>
      </c>
    </row>
    <row r="60" spans="1:7" ht="11.25">
      <c r="A60" s="1" t="s">
        <v>61</v>
      </c>
      <c r="B60" s="2" t="s">
        <v>163</v>
      </c>
      <c r="C60" s="3" t="s">
        <v>42</v>
      </c>
      <c r="D60" s="10">
        <v>4</v>
      </c>
      <c r="E60" s="10" t="s">
        <v>231</v>
      </c>
      <c r="F60" s="10">
        <v>21.6</v>
      </c>
      <c r="G60" s="40">
        <f t="shared" si="2"/>
        <v>86.4</v>
      </c>
    </row>
    <row r="61" spans="1:7" ht="22.5">
      <c r="A61" s="1" t="s">
        <v>232</v>
      </c>
      <c r="B61" s="65" t="s">
        <v>237</v>
      </c>
      <c r="C61" s="3" t="s">
        <v>42</v>
      </c>
      <c r="D61" s="10">
        <v>1</v>
      </c>
      <c r="E61" s="64">
        <v>83371</v>
      </c>
      <c r="F61" s="10">
        <v>93</v>
      </c>
      <c r="G61" s="40">
        <f t="shared" si="2"/>
        <v>93</v>
      </c>
    </row>
    <row r="62" spans="1:7" ht="11.25">
      <c r="A62" s="1">
        <v>6.21</v>
      </c>
      <c r="B62" s="42" t="s">
        <v>277</v>
      </c>
      <c r="C62" s="3" t="s">
        <v>42</v>
      </c>
      <c r="D62" s="10">
        <v>24</v>
      </c>
      <c r="E62" s="64"/>
      <c r="F62" s="10">
        <v>5.49</v>
      </c>
      <c r="G62" s="40">
        <f t="shared" si="2"/>
        <v>131.76</v>
      </c>
    </row>
    <row r="63" spans="1:7" ht="22.5">
      <c r="A63" s="11"/>
      <c r="B63" s="71" t="s">
        <v>294</v>
      </c>
      <c r="C63" s="3" t="s">
        <v>42</v>
      </c>
      <c r="D63" s="10">
        <v>4</v>
      </c>
      <c r="E63" s="64"/>
      <c r="F63" s="10">
        <v>420</v>
      </c>
      <c r="G63" s="40">
        <f t="shared" si="2"/>
        <v>1680</v>
      </c>
    </row>
    <row r="64" spans="1:7" ht="11.25">
      <c r="A64" s="1"/>
      <c r="B64" s="21"/>
      <c r="C64" s="22"/>
      <c r="D64" s="23"/>
      <c r="E64" s="23"/>
      <c r="F64" s="23"/>
      <c r="G64" s="35">
        <f>G42+G43+G44+G45+G46+G47+G48+G49+G50+G51+G52+G53+G54+G55+G56+G57+G58+G59+G60+G61+G62+G63</f>
        <v>17476.739999999998</v>
      </c>
    </row>
    <row r="65" spans="1:7" ht="11.25">
      <c r="A65" s="13">
        <v>7</v>
      </c>
      <c r="B65" s="2"/>
      <c r="C65" s="3"/>
      <c r="D65" s="10"/>
      <c r="E65" s="10"/>
      <c r="F65" s="10"/>
      <c r="G65" s="9"/>
    </row>
    <row r="66" spans="1:7" s="16" customFormat="1" ht="11.25">
      <c r="A66" s="1" t="s">
        <v>67</v>
      </c>
      <c r="B66" s="14" t="s">
        <v>78</v>
      </c>
      <c r="C66" s="20"/>
      <c r="D66" s="15"/>
      <c r="E66" s="15"/>
      <c r="F66" s="15"/>
      <c r="G66" s="14"/>
    </row>
    <row r="67" spans="1:7" ht="11.25">
      <c r="A67" s="1" t="s">
        <v>68</v>
      </c>
      <c r="B67" s="2" t="s">
        <v>79</v>
      </c>
      <c r="C67" s="3" t="s">
        <v>42</v>
      </c>
      <c r="D67" s="10">
        <v>1</v>
      </c>
      <c r="E67" s="64">
        <v>63</v>
      </c>
      <c r="F67" s="10">
        <v>86.13</v>
      </c>
      <c r="G67" s="40">
        <f aca="true" t="shared" si="3" ref="G67:G77">D67*F67</f>
        <v>86.13</v>
      </c>
    </row>
    <row r="68" spans="1:7" ht="11.25">
      <c r="A68" s="1" t="s">
        <v>69</v>
      </c>
      <c r="B68" s="2" t="s">
        <v>80</v>
      </c>
      <c r="C68" s="3" t="s">
        <v>42</v>
      </c>
      <c r="D68" s="10">
        <v>2</v>
      </c>
      <c r="E68" s="10" t="s">
        <v>222</v>
      </c>
      <c r="F68" s="10">
        <v>491.77</v>
      </c>
      <c r="G68" s="40">
        <f t="shared" si="3"/>
        <v>983.54</v>
      </c>
    </row>
    <row r="69" spans="1:7" ht="11.25">
      <c r="A69" s="1" t="s">
        <v>70</v>
      </c>
      <c r="B69" s="2" t="s">
        <v>81</v>
      </c>
      <c r="C69" s="3" t="s">
        <v>42</v>
      </c>
      <c r="D69" s="10">
        <v>2</v>
      </c>
      <c r="E69" s="64">
        <v>74181</v>
      </c>
      <c r="F69" s="10">
        <v>150.65</v>
      </c>
      <c r="G69" s="40">
        <f t="shared" si="3"/>
        <v>301.3</v>
      </c>
    </row>
    <row r="70" spans="1:7" ht="11.25">
      <c r="A70" s="1" t="s">
        <v>71</v>
      </c>
      <c r="B70" s="2" t="s">
        <v>82</v>
      </c>
      <c r="C70" s="3" t="s">
        <v>42</v>
      </c>
      <c r="D70" s="10">
        <v>2</v>
      </c>
      <c r="E70" s="10" t="s">
        <v>191</v>
      </c>
      <c r="F70" s="10">
        <v>64.86</v>
      </c>
      <c r="G70" s="40">
        <f t="shared" si="3"/>
        <v>129.72</v>
      </c>
    </row>
    <row r="71" spans="1:7" ht="11.25">
      <c r="A71" s="1" t="s">
        <v>72</v>
      </c>
      <c r="B71" s="2" t="s">
        <v>83</v>
      </c>
      <c r="C71" s="3" t="s">
        <v>42</v>
      </c>
      <c r="D71" s="10">
        <v>4</v>
      </c>
      <c r="E71" s="64">
        <v>74175</v>
      </c>
      <c r="F71" s="10">
        <v>114.3</v>
      </c>
      <c r="G71" s="40">
        <f t="shared" si="3"/>
        <v>457.2</v>
      </c>
    </row>
    <row r="72" spans="1:7" ht="11.25">
      <c r="A72" s="1" t="s">
        <v>73</v>
      </c>
      <c r="B72" s="2" t="s">
        <v>84</v>
      </c>
      <c r="C72" s="3" t="s">
        <v>42</v>
      </c>
      <c r="D72" s="10">
        <v>2</v>
      </c>
      <c r="E72" s="64">
        <v>74176</v>
      </c>
      <c r="F72" s="10">
        <v>98.47</v>
      </c>
      <c r="G72" s="40">
        <f t="shared" si="3"/>
        <v>196.94</v>
      </c>
    </row>
    <row r="73" spans="1:7" ht="11.25">
      <c r="A73" s="1" t="s">
        <v>74</v>
      </c>
      <c r="B73" s="2" t="s">
        <v>85</v>
      </c>
      <c r="C73" s="3" t="s">
        <v>42</v>
      </c>
      <c r="D73" s="10">
        <v>2</v>
      </c>
      <c r="E73" s="10" t="s">
        <v>192</v>
      </c>
      <c r="F73" s="10">
        <v>75.31</v>
      </c>
      <c r="G73" s="40">
        <f t="shared" si="3"/>
        <v>150.62</v>
      </c>
    </row>
    <row r="74" spans="1:7" ht="11.25">
      <c r="A74" s="1" t="s">
        <v>75</v>
      </c>
      <c r="B74" s="2" t="s">
        <v>86</v>
      </c>
      <c r="C74" s="3" t="s">
        <v>34</v>
      </c>
      <c r="D74" s="10">
        <v>12</v>
      </c>
      <c r="E74" s="64" t="s">
        <v>196</v>
      </c>
      <c r="F74" s="10">
        <v>32.89</v>
      </c>
      <c r="G74" s="40">
        <f t="shared" si="3"/>
        <v>394.68</v>
      </c>
    </row>
    <row r="75" spans="1:7" ht="11.25">
      <c r="A75" s="1" t="s">
        <v>76</v>
      </c>
      <c r="B75" s="2" t="s">
        <v>87</v>
      </c>
      <c r="C75" s="3" t="s">
        <v>34</v>
      </c>
      <c r="D75" s="10">
        <v>6</v>
      </c>
      <c r="E75" s="10" t="s">
        <v>197</v>
      </c>
      <c r="F75" s="10">
        <v>23.45</v>
      </c>
      <c r="G75" s="40">
        <f t="shared" si="3"/>
        <v>140.7</v>
      </c>
    </row>
    <row r="76" spans="1:7" ht="11.25">
      <c r="A76" s="1" t="s">
        <v>77</v>
      </c>
      <c r="B76" s="2" t="s">
        <v>88</v>
      </c>
      <c r="C76" s="3" t="s">
        <v>34</v>
      </c>
      <c r="D76" s="10">
        <v>18</v>
      </c>
      <c r="E76" s="10" t="s">
        <v>195</v>
      </c>
      <c r="F76" s="10">
        <v>16.55</v>
      </c>
      <c r="G76" s="40">
        <f t="shared" si="3"/>
        <v>297.90000000000003</v>
      </c>
    </row>
    <row r="77" spans="1:7" ht="11.25">
      <c r="A77" s="1"/>
      <c r="B77" s="2" t="s">
        <v>89</v>
      </c>
      <c r="C77" s="3" t="s">
        <v>42</v>
      </c>
      <c r="D77" s="10">
        <v>35</v>
      </c>
      <c r="E77" s="10" t="s">
        <v>224</v>
      </c>
      <c r="F77" s="10">
        <v>19.23</v>
      </c>
      <c r="G77" s="40">
        <f t="shared" si="3"/>
        <v>673.0500000000001</v>
      </c>
    </row>
    <row r="78" spans="1:7" ht="11.25">
      <c r="A78" s="1"/>
      <c r="B78" s="2"/>
      <c r="C78" s="3"/>
      <c r="D78" s="10"/>
      <c r="E78" s="10"/>
      <c r="F78" s="10"/>
      <c r="G78" s="40"/>
    </row>
    <row r="79" spans="1:7" ht="11.25">
      <c r="A79" s="11"/>
      <c r="B79" s="2"/>
      <c r="C79" s="3"/>
      <c r="D79" s="10"/>
      <c r="E79" s="10"/>
      <c r="F79" s="10"/>
      <c r="G79" s="40"/>
    </row>
    <row r="80" spans="1:247" ht="11.25">
      <c r="A80" s="1"/>
      <c r="B80" s="21"/>
      <c r="C80" s="22"/>
      <c r="D80" s="23"/>
      <c r="E80" s="23"/>
      <c r="F80" s="23"/>
      <c r="G80" s="35">
        <f>G67+G68+G69+G70+G71+G72+G73+G74+G75+G76+G77+G78+G79</f>
        <v>3811.7799999999997</v>
      </c>
      <c r="IM80" s="4">
        <f>SUM(A80:IL80)</f>
        <v>3811.7799999999997</v>
      </c>
    </row>
    <row r="81" spans="1:7" ht="11.25">
      <c r="A81" s="13">
        <v>8</v>
      </c>
      <c r="B81" s="2"/>
      <c r="C81" s="3"/>
      <c r="D81" s="10"/>
      <c r="E81" s="10"/>
      <c r="F81" s="10"/>
      <c r="G81" s="2"/>
    </row>
    <row r="82" spans="1:7" s="16" customFormat="1" ht="11.25">
      <c r="A82" s="41" t="s">
        <v>90</v>
      </c>
      <c r="B82" s="14" t="s">
        <v>100</v>
      </c>
      <c r="C82" s="20"/>
      <c r="D82" s="15"/>
      <c r="E82" s="15"/>
      <c r="F82" s="15"/>
      <c r="G82" s="14"/>
    </row>
    <row r="83" spans="1:7" ht="11.25">
      <c r="A83" s="41" t="s">
        <v>91</v>
      </c>
      <c r="B83" s="42" t="s">
        <v>225</v>
      </c>
      <c r="C83" s="43" t="s">
        <v>42</v>
      </c>
      <c r="D83" s="54">
        <v>1</v>
      </c>
      <c r="E83" s="62">
        <v>11887</v>
      </c>
      <c r="F83" s="54">
        <v>3412.51</v>
      </c>
      <c r="G83" s="60">
        <f aca="true" t="shared" si="4" ref="G83:G92">D83*F83</f>
        <v>3412.51</v>
      </c>
    </row>
    <row r="84" spans="1:7" ht="11.25">
      <c r="A84" s="1" t="s">
        <v>92</v>
      </c>
      <c r="B84" s="42" t="s">
        <v>226</v>
      </c>
      <c r="C84" s="43" t="s">
        <v>42</v>
      </c>
      <c r="D84" s="54">
        <v>1</v>
      </c>
      <c r="E84" s="54" t="s">
        <v>233</v>
      </c>
      <c r="F84" s="54">
        <v>4200</v>
      </c>
      <c r="G84" s="60">
        <f t="shared" si="4"/>
        <v>4200</v>
      </c>
    </row>
    <row r="85" spans="1:7" ht="11.25">
      <c r="A85" s="1" t="s">
        <v>93</v>
      </c>
      <c r="B85" s="2" t="s">
        <v>101</v>
      </c>
      <c r="C85" s="3" t="s">
        <v>42</v>
      </c>
      <c r="D85" s="10">
        <v>6</v>
      </c>
      <c r="E85" s="10" t="s">
        <v>198</v>
      </c>
      <c r="F85" s="10">
        <v>150.17</v>
      </c>
      <c r="G85" s="9">
        <f t="shared" si="4"/>
        <v>901.02</v>
      </c>
    </row>
    <row r="86" spans="1:7" ht="11.25">
      <c r="A86" s="1" t="s">
        <v>94</v>
      </c>
      <c r="B86" s="2" t="s">
        <v>164</v>
      </c>
      <c r="C86" s="3" t="s">
        <v>42</v>
      </c>
      <c r="D86" s="10">
        <v>2</v>
      </c>
      <c r="E86" s="10" t="s">
        <v>199</v>
      </c>
      <c r="F86" s="10">
        <v>80.4</v>
      </c>
      <c r="G86" s="9">
        <f t="shared" si="4"/>
        <v>160.8</v>
      </c>
    </row>
    <row r="87" spans="1:7" ht="11.25">
      <c r="A87" s="41" t="s">
        <v>95</v>
      </c>
      <c r="B87" s="2" t="s">
        <v>102</v>
      </c>
      <c r="C87" s="3" t="s">
        <v>42</v>
      </c>
      <c r="D87" s="10">
        <v>2</v>
      </c>
      <c r="E87" s="10">
        <v>40777</v>
      </c>
      <c r="F87" s="10">
        <v>35</v>
      </c>
      <c r="G87" s="9">
        <f t="shared" si="4"/>
        <v>70</v>
      </c>
    </row>
    <row r="88" spans="1:7" ht="11.25">
      <c r="A88" s="1" t="s">
        <v>96</v>
      </c>
      <c r="B88" s="42" t="s">
        <v>103</v>
      </c>
      <c r="C88" s="43" t="s">
        <v>34</v>
      </c>
      <c r="D88" s="54">
        <v>80</v>
      </c>
      <c r="E88" s="54" t="s">
        <v>193</v>
      </c>
      <c r="F88" s="54">
        <v>49</v>
      </c>
      <c r="G88" s="60">
        <f t="shared" si="4"/>
        <v>3920</v>
      </c>
    </row>
    <row r="89" spans="1:7" ht="11.25">
      <c r="A89" s="1" t="s">
        <v>97</v>
      </c>
      <c r="B89" s="2" t="s">
        <v>104</v>
      </c>
      <c r="C89" s="3" t="s">
        <v>34</v>
      </c>
      <c r="D89" s="10">
        <v>40</v>
      </c>
      <c r="E89" s="10" t="s">
        <v>194</v>
      </c>
      <c r="F89" s="10">
        <v>41.9</v>
      </c>
      <c r="G89" s="9">
        <f t="shared" si="4"/>
        <v>1676</v>
      </c>
    </row>
    <row r="90" spans="1:7" ht="11.25">
      <c r="A90" s="1" t="s">
        <v>98</v>
      </c>
      <c r="B90" s="2" t="s">
        <v>105</v>
      </c>
      <c r="C90" s="3" t="s">
        <v>34</v>
      </c>
      <c r="D90" s="10">
        <v>8</v>
      </c>
      <c r="E90" s="10" t="s">
        <v>197</v>
      </c>
      <c r="F90" s="10">
        <v>30.6</v>
      </c>
      <c r="G90" s="9">
        <f t="shared" si="4"/>
        <v>244.8</v>
      </c>
    </row>
    <row r="91" spans="1:7" ht="11.25">
      <c r="A91" s="41" t="s">
        <v>99</v>
      </c>
      <c r="B91" s="2" t="s">
        <v>106</v>
      </c>
      <c r="C91" s="3" t="s">
        <v>34</v>
      </c>
      <c r="D91" s="10">
        <v>12</v>
      </c>
      <c r="E91" s="10" t="s">
        <v>195</v>
      </c>
      <c r="F91" s="10">
        <v>22.8</v>
      </c>
      <c r="G91" s="9">
        <f t="shared" si="4"/>
        <v>273.6</v>
      </c>
    </row>
    <row r="92" spans="1:7" ht="11.25">
      <c r="A92" s="11"/>
      <c r="B92" s="42" t="s">
        <v>89</v>
      </c>
      <c r="C92" s="43" t="s">
        <v>42</v>
      </c>
      <c r="D92" s="54">
        <v>20</v>
      </c>
      <c r="E92" s="54"/>
      <c r="F92" s="54">
        <v>14.55</v>
      </c>
      <c r="G92" s="60">
        <f t="shared" si="4"/>
        <v>291</v>
      </c>
    </row>
    <row r="93" spans="1:247" ht="11.25">
      <c r="A93" s="1"/>
      <c r="B93" s="21"/>
      <c r="C93" s="22"/>
      <c r="D93" s="23"/>
      <c r="E93" s="23"/>
      <c r="F93" s="23"/>
      <c r="G93" s="35">
        <f>G83+G84+G85+G86+G87+G88+G89+G90+G91+G92</f>
        <v>15149.73</v>
      </c>
      <c r="IM93" s="4">
        <f>SUM(A93:IL93)</f>
        <v>15149.73</v>
      </c>
    </row>
    <row r="94" spans="1:7" ht="11.25">
      <c r="A94" s="13">
        <v>9</v>
      </c>
      <c r="B94" s="2"/>
      <c r="C94" s="3"/>
      <c r="D94" s="10"/>
      <c r="E94" s="10"/>
      <c r="F94" s="10"/>
      <c r="G94" s="2"/>
    </row>
    <row r="95" spans="1:7" s="16" customFormat="1" ht="11.25">
      <c r="A95" s="1" t="s">
        <v>114</v>
      </c>
      <c r="B95" s="14" t="s">
        <v>107</v>
      </c>
      <c r="C95" s="20"/>
      <c r="D95" s="15"/>
      <c r="E95" s="15"/>
      <c r="F95" s="15"/>
      <c r="G95" s="14"/>
    </row>
    <row r="96" spans="1:7" s="16" customFormat="1" ht="11.25">
      <c r="A96" s="1" t="s">
        <v>115</v>
      </c>
      <c r="B96" s="2" t="s">
        <v>116</v>
      </c>
      <c r="C96" s="3" t="s">
        <v>42</v>
      </c>
      <c r="D96" s="10">
        <v>6</v>
      </c>
      <c r="E96" s="10" t="s">
        <v>200</v>
      </c>
      <c r="F96" s="10">
        <v>165</v>
      </c>
      <c r="G96" s="9">
        <f>D96*F96</f>
        <v>990</v>
      </c>
    </row>
    <row r="97" spans="1:7" s="16" customFormat="1" ht="11.25">
      <c r="A97" s="24"/>
      <c r="B97" s="2" t="s">
        <v>117</v>
      </c>
      <c r="C97" s="3" t="s">
        <v>42</v>
      </c>
      <c r="D97" s="10">
        <v>4</v>
      </c>
      <c r="E97" s="10" t="s">
        <v>233</v>
      </c>
      <c r="F97" s="10">
        <v>220</v>
      </c>
      <c r="G97" s="9">
        <f>D97*F97</f>
        <v>880</v>
      </c>
    </row>
    <row r="98" spans="1:7" s="16" customFormat="1" ht="11.25">
      <c r="A98" s="13">
        <v>10</v>
      </c>
      <c r="B98" s="25"/>
      <c r="C98" s="26"/>
      <c r="D98" s="27"/>
      <c r="E98" s="27"/>
      <c r="F98" s="27"/>
      <c r="G98" s="28">
        <f>G96+G97</f>
        <v>1870</v>
      </c>
    </row>
    <row r="99" spans="1:7" s="16" customFormat="1" ht="11.25">
      <c r="A99" s="29" t="s">
        <v>111</v>
      </c>
      <c r="B99" s="14" t="s">
        <v>108</v>
      </c>
      <c r="C99" s="20"/>
      <c r="D99" s="15"/>
      <c r="E99" s="15"/>
      <c r="F99" s="15"/>
      <c r="G99" s="14"/>
    </row>
    <row r="100" spans="1:7" s="34" customFormat="1" ht="22.5">
      <c r="A100" s="29" t="s">
        <v>112</v>
      </c>
      <c r="B100" s="61" t="s">
        <v>201</v>
      </c>
      <c r="C100" s="31" t="s">
        <v>135</v>
      </c>
      <c r="D100" s="32">
        <v>760</v>
      </c>
      <c r="E100" s="32">
        <v>77397</v>
      </c>
      <c r="F100" s="32">
        <v>18.5</v>
      </c>
      <c r="G100" s="33">
        <f>D100*F100</f>
        <v>14060</v>
      </c>
    </row>
    <row r="101" spans="1:7" s="34" customFormat="1" ht="11.25">
      <c r="A101" s="29" t="s">
        <v>113</v>
      </c>
      <c r="B101" s="30" t="s">
        <v>118</v>
      </c>
      <c r="C101" s="31" t="s">
        <v>135</v>
      </c>
      <c r="D101" s="32">
        <v>760</v>
      </c>
      <c r="E101" s="32">
        <v>5995</v>
      </c>
      <c r="F101" s="32">
        <v>11.34</v>
      </c>
      <c r="G101" s="33">
        <f>D101*F101</f>
        <v>8618.4</v>
      </c>
    </row>
    <row r="102" spans="1:7" s="34" customFormat="1" ht="33.75">
      <c r="A102" s="11"/>
      <c r="B102" s="61" t="s">
        <v>202</v>
      </c>
      <c r="C102" s="31" t="s">
        <v>135</v>
      </c>
      <c r="D102" s="32">
        <v>90</v>
      </c>
      <c r="E102" s="66" t="s">
        <v>223</v>
      </c>
      <c r="F102" s="32">
        <v>56.49</v>
      </c>
      <c r="G102" s="33">
        <f>D102*F102</f>
        <v>5084.1</v>
      </c>
    </row>
    <row r="103" spans="1:7" s="34" customFormat="1" ht="11.25">
      <c r="A103" s="13">
        <v>11</v>
      </c>
      <c r="B103" s="21"/>
      <c r="C103" s="22"/>
      <c r="D103" s="23"/>
      <c r="E103" s="23"/>
      <c r="F103" s="23"/>
      <c r="G103" s="35">
        <f>G100+G101+G102</f>
        <v>27762.5</v>
      </c>
    </row>
    <row r="104" spans="1:7" s="16" customFormat="1" ht="11.25">
      <c r="A104" s="41" t="s">
        <v>2</v>
      </c>
      <c r="B104" s="14" t="s">
        <v>109</v>
      </c>
      <c r="C104" s="20"/>
      <c r="D104" s="15"/>
      <c r="E104" s="15"/>
      <c r="F104" s="15"/>
      <c r="G104" s="14"/>
    </row>
    <row r="105" spans="1:7" ht="11.25">
      <c r="A105" s="41" t="s">
        <v>3</v>
      </c>
      <c r="B105" s="42" t="s">
        <v>110</v>
      </c>
      <c r="C105" s="31" t="s">
        <v>135</v>
      </c>
      <c r="D105" s="54">
        <v>180</v>
      </c>
      <c r="E105" s="54" t="s">
        <v>203</v>
      </c>
      <c r="F105" s="54">
        <v>11</v>
      </c>
      <c r="G105" s="60">
        <f>D105*F105</f>
        <v>1980</v>
      </c>
    </row>
    <row r="106" spans="1:7" ht="11.25">
      <c r="A106" s="11"/>
      <c r="B106" s="42" t="s">
        <v>139</v>
      </c>
      <c r="C106" s="31" t="s">
        <v>135</v>
      </c>
      <c r="D106" s="54">
        <v>180</v>
      </c>
      <c r="E106" s="54" t="s">
        <v>204</v>
      </c>
      <c r="F106" s="54">
        <v>26.06</v>
      </c>
      <c r="G106" s="60">
        <f>D106*F106</f>
        <v>4690.8</v>
      </c>
    </row>
    <row r="107" spans="1:7" ht="11.25">
      <c r="A107" s="29"/>
      <c r="B107" s="21"/>
      <c r="C107" s="22"/>
      <c r="D107" s="23"/>
      <c r="E107" s="23"/>
      <c r="F107" s="23"/>
      <c r="G107" s="35">
        <f>G105+G106</f>
        <v>6670.8</v>
      </c>
    </row>
    <row r="108" spans="1:7" s="34" customFormat="1" ht="11.25">
      <c r="A108" s="5">
        <v>12</v>
      </c>
      <c r="B108" s="30"/>
      <c r="C108" s="31"/>
      <c r="D108" s="32"/>
      <c r="E108" s="32"/>
      <c r="F108" s="32"/>
      <c r="G108" s="33"/>
    </row>
    <row r="109" spans="1:7" s="8" customFormat="1" ht="11.25">
      <c r="A109" s="29" t="s">
        <v>121</v>
      </c>
      <c r="B109" s="12" t="s">
        <v>123</v>
      </c>
      <c r="C109" s="6"/>
      <c r="D109" s="7"/>
      <c r="E109" s="7"/>
      <c r="F109" s="7"/>
      <c r="G109" s="36"/>
    </row>
    <row r="110" spans="1:7" s="34" customFormat="1" ht="33.75">
      <c r="A110" s="29" t="s">
        <v>122</v>
      </c>
      <c r="B110" s="61" t="s">
        <v>264</v>
      </c>
      <c r="C110" s="31" t="s">
        <v>135</v>
      </c>
      <c r="D110" s="32">
        <v>210</v>
      </c>
      <c r="E110" s="66" t="s">
        <v>223</v>
      </c>
      <c r="F110" s="32">
        <v>56.49</v>
      </c>
      <c r="G110" s="33">
        <f>D110*F110</f>
        <v>11862.9</v>
      </c>
    </row>
    <row r="111" spans="1:7" s="34" customFormat="1" ht="11.25">
      <c r="A111" s="29" t="s">
        <v>205</v>
      </c>
      <c r="B111" s="42" t="s">
        <v>252</v>
      </c>
      <c r="C111" s="31" t="s">
        <v>135</v>
      </c>
      <c r="D111" s="32">
        <v>50</v>
      </c>
      <c r="E111" s="32" t="s">
        <v>203</v>
      </c>
      <c r="F111" s="32">
        <v>4.85</v>
      </c>
      <c r="G111" s="33">
        <f>D111*F111</f>
        <v>242.49999999999997</v>
      </c>
    </row>
    <row r="112" spans="1:7" s="34" customFormat="1" ht="11.25">
      <c r="A112" s="29" t="s">
        <v>251</v>
      </c>
      <c r="B112" s="42" t="s">
        <v>230</v>
      </c>
      <c r="C112" s="31" t="s">
        <v>250</v>
      </c>
      <c r="D112" s="32">
        <v>145</v>
      </c>
      <c r="E112" s="32"/>
      <c r="F112" s="32">
        <v>28</v>
      </c>
      <c r="G112" s="33">
        <f>D112*F112</f>
        <v>4060</v>
      </c>
    </row>
    <row r="113" spans="1:7" s="34" customFormat="1" ht="11.25">
      <c r="A113" s="11"/>
      <c r="B113" s="30" t="s">
        <v>165</v>
      </c>
      <c r="C113" s="31" t="s">
        <v>135</v>
      </c>
      <c r="D113" s="32">
        <v>50</v>
      </c>
      <c r="E113" s="32" t="s">
        <v>204</v>
      </c>
      <c r="F113" s="32">
        <v>20.85</v>
      </c>
      <c r="G113" s="33">
        <f>D113*F113</f>
        <v>1042.5</v>
      </c>
    </row>
    <row r="114" spans="1:7" s="34" customFormat="1" ht="11.25">
      <c r="A114" s="29"/>
      <c r="B114" s="21"/>
      <c r="C114" s="22"/>
      <c r="D114" s="23"/>
      <c r="E114" s="23"/>
      <c r="F114" s="23"/>
      <c r="G114" s="35">
        <f>G110+G111+G112+G113</f>
        <v>17207.9</v>
      </c>
    </row>
    <row r="115" spans="1:7" s="34" customFormat="1" ht="11.25">
      <c r="A115" s="5">
        <v>13</v>
      </c>
      <c r="B115" s="30"/>
      <c r="C115" s="31"/>
      <c r="D115" s="32"/>
      <c r="E115" s="32"/>
      <c r="F115" s="32"/>
      <c r="G115" s="33"/>
    </row>
    <row r="116" spans="1:7" s="8" customFormat="1" ht="11.25">
      <c r="A116" s="29" t="s">
        <v>125</v>
      </c>
      <c r="B116" s="12" t="s">
        <v>124</v>
      </c>
      <c r="C116" s="6"/>
      <c r="D116" s="7"/>
      <c r="E116" s="7"/>
      <c r="F116" s="7"/>
      <c r="G116" s="36"/>
    </row>
    <row r="117" spans="1:7" s="34" customFormat="1" ht="11.25">
      <c r="A117" s="29" t="s">
        <v>126</v>
      </c>
      <c r="B117" s="30" t="s">
        <v>279</v>
      </c>
      <c r="C117" s="31" t="s">
        <v>135</v>
      </c>
      <c r="D117" s="32">
        <v>31.1</v>
      </c>
      <c r="E117" s="32">
        <v>72121</v>
      </c>
      <c r="F117" s="32">
        <v>280</v>
      </c>
      <c r="G117" s="33">
        <f>D117*F117</f>
        <v>8708</v>
      </c>
    </row>
    <row r="118" spans="1:7" s="34" customFormat="1" ht="33.75">
      <c r="A118" s="29" t="s">
        <v>127</v>
      </c>
      <c r="B118" s="61" t="s">
        <v>278</v>
      </c>
      <c r="C118" s="31" t="s">
        <v>166</v>
      </c>
      <c r="D118" s="32">
        <v>6</v>
      </c>
      <c r="E118" s="32" t="s">
        <v>206</v>
      </c>
      <c r="F118" s="32">
        <v>950</v>
      </c>
      <c r="G118" s="33">
        <f>D118*F118</f>
        <v>5700</v>
      </c>
    </row>
    <row r="119" spans="1:7" s="34" customFormat="1" ht="33.75">
      <c r="A119" s="29" t="s">
        <v>128</v>
      </c>
      <c r="B119" s="61" t="s">
        <v>288</v>
      </c>
      <c r="C119" s="3" t="s">
        <v>42</v>
      </c>
      <c r="D119" s="32">
        <v>6</v>
      </c>
      <c r="E119" s="32" t="s">
        <v>233</v>
      </c>
      <c r="F119" s="32">
        <v>750</v>
      </c>
      <c r="G119" s="33">
        <f>D119*F119</f>
        <v>4500</v>
      </c>
    </row>
    <row r="120" spans="1:7" s="34" customFormat="1" ht="33.75">
      <c r="A120" s="11"/>
      <c r="B120" s="61" t="s">
        <v>289</v>
      </c>
      <c r="C120" s="31" t="s">
        <v>140</v>
      </c>
      <c r="D120" s="32">
        <v>4</v>
      </c>
      <c r="E120" s="32" t="s">
        <v>207</v>
      </c>
      <c r="F120" s="32">
        <v>880</v>
      </c>
      <c r="G120" s="33">
        <f>D120*F120</f>
        <v>3520</v>
      </c>
    </row>
    <row r="121" spans="1:7" s="34" customFormat="1" ht="11.25">
      <c r="A121" s="29"/>
      <c r="B121" s="21"/>
      <c r="C121" s="22"/>
      <c r="D121" s="23"/>
      <c r="E121" s="23"/>
      <c r="F121" s="23"/>
      <c r="G121" s="35">
        <f>G117+G118+G119+G120</f>
        <v>22428</v>
      </c>
    </row>
    <row r="122" spans="1:7" s="34" customFormat="1" ht="11.25">
      <c r="A122" s="5">
        <v>14</v>
      </c>
      <c r="B122" s="30"/>
      <c r="C122" s="31"/>
      <c r="D122" s="32"/>
      <c r="E122" s="32"/>
      <c r="F122" s="32"/>
      <c r="G122" s="33"/>
    </row>
    <row r="123" spans="1:7" s="8" customFormat="1" ht="11.25">
      <c r="A123" s="29" t="s">
        <v>130</v>
      </c>
      <c r="B123" s="12" t="s">
        <v>129</v>
      </c>
      <c r="C123" s="6"/>
      <c r="D123" s="7"/>
      <c r="E123" s="7"/>
      <c r="F123" s="7"/>
      <c r="G123" s="36"/>
    </row>
    <row r="124" spans="1:7" s="34" customFormat="1" ht="11.25">
      <c r="A124" s="29" t="s">
        <v>131</v>
      </c>
      <c r="B124" s="30" t="s">
        <v>169</v>
      </c>
      <c r="C124" s="31" t="s">
        <v>135</v>
      </c>
      <c r="D124" s="32">
        <v>1050</v>
      </c>
      <c r="E124" s="32" t="s">
        <v>208</v>
      </c>
      <c r="F124" s="32">
        <v>3.97</v>
      </c>
      <c r="G124" s="33">
        <f aca="true" t="shared" si="5" ref="G124:G129">D124*F124</f>
        <v>4168.5</v>
      </c>
    </row>
    <row r="125" spans="1:7" s="34" customFormat="1" ht="11.25">
      <c r="A125" s="29" t="s">
        <v>132</v>
      </c>
      <c r="B125" s="30" t="s">
        <v>141</v>
      </c>
      <c r="C125" s="31" t="s">
        <v>135</v>
      </c>
      <c r="D125" s="32">
        <v>1050</v>
      </c>
      <c r="E125" s="32" t="s">
        <v>209</v>
      </c>
      <c r="F125" s="32">
        <v>14.2437</v>
      </c>
      <c r="G125" s="33">
        <f t="shared" si="5"/>
        <v>14955.885</v>
      </c>
    </row>
    <row r="126" spans="1:7" s="34" customFormat="1" ht="11.25">
      <c r="A126" s="29" t="s">
        <v>290</v>
      </c>
      <c r="B126" s="30" t="s">
        <v>280</v>
      </c>
      <c r="C126" s="31" t="s">
        <v>135</v>
      </c>
      <c r="D126" s="32">
        <v>40</v>
      </c>
      <c r="E126" s="32" t="s">
        <v>210</v>
      </c>
      <c r="F126" s="32">
        <v>20.18</v>
      </c>
      <c r="G126" s="33">
        <f t="shared" si="5"/>
        <v>807.2</v>
      </c>
    </row>
    <row r="127" spans="1:7" s="34" customFormat="1" ht="11.25">
      <c r="A127" s="29" t="s">
        <v>291</v>
      </c>
      <c r="B127" s="30" t="s">
        <v>281</v>
      </c>
      <c r="C127" s="31" t="s">
        <v>135</v>
      </c>
      <c r="D127" s="32">
        <v>40</v>
      </c>
      <c r="E127" s="32"/>
      <c r="F127" s="32">
        <v>20.18</v>
      </c>
      <c r="G127" s="33">
        <f t="shared" si="5"/>
        <v>807.2</v>
      </c>
    </row>
    <row r="128" spans="1:7" s="34" customFormat="1" ht="11.25">
      <c r="A128" s="29" t="s">
        <v>296</v>
      </c>
      <c r="B128" s="30" t="s">
        <v>282</v>
      </c>
      <c r="C128" s="31" t="s">
        <v>135</v>
      </c>
      <c r="D128" s="32">
        <v>330</v>
      </c>
      <c r="E128" s="32"/>
      <c r="F128" s="32">
        <v>1.2</v>
      </c>
      <c r="G128" s="33">
        <f t="shared" si="5"/>
        <v>396</v>
      </c>
    </row>
    <row r="129" spans="1:7" s="34" customFormat="1" ht="11.25">
      <c r="A129" s="11"/>
      <c r="B129" s="30" t="s">
        <v>295</v>
      </c>
      <c r="C129" s="31" t="s">
        <v>135</v>
      </c>
      <c r="D129" s="32">
        <v>1050</v>
      </c>
      <c r="E129" s="32"/>
      <c r="F129" s="32">
        <v>8.9</v>
      </c>
      <c r="G129" s="33">
        <f t="shared" si="5"/>
        <v>9345</v>
      </c>
    </row>
    <row r="130" spans="1:7" s="34" customFormat="1" ht="11.25">
      <c r="A130" s="29"/>
      <c r="B130" s="21"/>
      <c r="C130" s="22"/>
      <c r="D130" s="23"/>
      <c r="E130" s="23"/>
      <c r="F130" s="23"/>
      <c r="G130" s="35">
        <f>G124+G125+G126+G127+G128+G129</f>
        <v>30479.785000000003</v>
      </c>
    </row>
    <row r="131" spans="1:7" s="34" customFormat="1" ht="11.25">
      <c r="A131" s="5">
        <v>15</v>
      </c>
      <c r="B131" s="30"/>
      <c r="C131" s="31"/>
      <c r="D131" s="32"/>
      <c r="E131" s="32"/>
      <c r="F131" s="32"/>
      <c r="G131" s="33"/>
    </row>
    <row r="132" spans="1:7" s="8" customFormat="1" ht="11.25">
      <c r="A132" s="29" t="s">
        <v>292</v>
      </c>
      <c r="B132" s="12" t="s">
        <v>146</v>
      </c>
      <c r="C132" s="6"/>
      <c r="D132" s="7"/>
      <c r="E132" s="7"/>
      <c r="F132" s="7"/>
      <c r="G132" s="36"/>
    </row>
    <row r="133" spans="1:7" s="34" customFormat="1" ht="22.5">
      <c r="A133" s="29" t="s">
        <v>142</v>
      </c>
      <c r="B133" s="61" t="s">
        <v>147</v>
      </c>
      <c r="C133" s="3" t="s">
        <v>42</v>
      </c>
      <c r="D133" s="32">
        <v>2</v>
      </c>
      <c r="E133" s="32" t="s">
        <v>233</v>
      </c>
      <c r="F133" s="32">
        <v>380</v>
      </c>
      <c r="G133" s="33">
        <f aca="true" t="shared" si="6" ref="G133:G139">D133*F133</f>
        <v>760</v>
      </c>
    </row>
    <row r="134" spans="1:7" s="34" customFormat="1" ht="11.25">
      <c r="A134" s="29" t="s">
        <v>293</v>
      </c>
      <c r="B134" s="30" t="s">
        <v>212</v>
      </c>
      <c r="C134" s="3" t="s">
        <v>42</v>
      </c>
      <c r="D134" s="32">
        <v>1</v>
      </c>
      <c r="E134" s="32" t="s">
        <v>233</v>
      </c>
      <c r="F134" s="32">
        <v>230</v>
      </c>
      <c r="G134" s="33">
        <f t="shared" si="6"/>
        <v>230</v>
      </c>
    </row>
    <row r="135" spans="1:7" s="34" customFormat="1" ht="11.25">
      <c r="A135" s="29" t="s">
        <v>143</v>
      </c>
      <c r="B135" s="30" t="s">
        <v>211</v>
      </c>
      <c r="C135" s="3" t="s">
        <v>42</v>
      </c>
      <c r="D135" s="32">
        <v>4</v>
      </c>
      <c r="E135" s="32" t="s">
        <v>235</v>
      </c>
      <c r="F135" s="32">
        <v>73.72</v>
      </c>
      <c r="G135" s="33">
        <f t="shared" si="6"/>
        <v>294.88</v>
      </c>
    </row>
    <row r="136" spans="1:7" s="34" customFormat="1" ht="22.5">
      <c r="A136" s="29" t="s">
        <v>144</v>
      </c>
      <c r="B136" s="61" t="s">
        <v>275</v>
      </c>
      <c r="C136" s="31" t="s">
        <v>135</v>
      </c>
      <c r="D136" s="32">
        <v>1.7</v>
      </c>
      <c r="E136" s="32" t="s">
        <v>213</v>
      </c>
      <c r="F136" s="32">
        <v>426.25</v>
      </c>
      <c r="G136" s="33">
        <f t="shared" si="6"/>
        <v>724.625</v>
      </c>
    </row>
    <row r="137" spans="1:7" s="34" customFormat="1" ht="22.5">
      <c r="A137" s="29" t="s">
        <v>145</v>
      </c>
      <c r="B137" s="61" t="s">
        <v>276</v>
      </c>
      <c r="C137" s="31" t="s">
        <v>135</v>
      </c>
      <c r="D137" s="32">
        <v>1.1</v>
      </c>
      <c r="E137" s="32" t="s">
        <v>213</v>
      </c>
      <c r="F137" s="32">
        <v>426.25</v>
      </c>
      <c r="G137" s="33">
        <f t="shared" si="6"/>
        <v>468.87500000000006</v>
      </c>
    </row>
    <row r="138" spans="1:7" s="34" customFormat="1" ht="11.25">
      <c r="A138" s="29"/>
      <c r="B138" s="61" t="s">
        <v>283</v>
      </c>
      <c r="C138" s="31" t="s">
        <v>135</v>
      </c>
      <c r="D138" s="32">
        <v>5.1</v>
      </c>
      <c r="E138" s="32" t="s">
        <v>213</v>
      </c>
      <c r="F138" s="32">
        <v>426.25</v>
      </c>
      <c r="G138" s="33">
        <f t="shared" si="6"/>
        <v>2173.875</v>
      </c>
    </row>
    <row r="139" spans="1:7" s="34" customFormat="1" ht="11.25">
      <c r="A139" s="11"/>
      <c r="B139" s="61"/>
      <c r="C139" s="31"/>
      <c r="D139" s="32"/>
      <c r="E139" s="32"/>
      <c r="F139" s="32"/>
      <c r="G139" s="33">
        <f t="shared" si="6"/>
        <v>0</v>
      </c>
    </row>
    <row r="140" spans="1:7" s="34" customFormat="1" ht="11.25">
      <c r="A140" s="29"/>
      <c r="B140" s="21"/>
      <c r="C140" s="22"/>
      <c r="D140" s="23"/>
      <c r="E140" s="23"/>
      <c r="F140" s="23"/>
      <c r="G140" s="35">
        <f>G133+G134+G135+G136+G137+G138+G139</f>
        <v>4652.255</v>
      </c>
    </row>
    <row r="141" spans="1:7" s="34" customFormat="1" ht="11.25">
      <c r="A141" s="5">
        <v>16</v>
      </c>
      <c r="B141" s="30"/>
      <c r="C141" s="31"/>
      <c r="D141" s="32"/>
      <c r="E141" s="32"/>
      <c r="F141" s="32"/>
      <c r="G141" s="33"/>
    </row>
    <row r="142" spans="1:7" s="8" customFormat="1" ht="11.25">
      <c r="A142" s="29" t="s">
        <v>148</v>
      </c>
      <c r="B142" s="12" t="s">
        <v>153</v>
      </c>
      <c r="C142" s="6"/>
      <c r="D142" s="7"/>
      <c r="E142" s="7"/>
      <c r="F142" s="7"/>
      <c r="G142" s="36"/>
    </row>
    <row r="143" spans="1:7" s="34" customFormat="1" ht="11.25">
      <c r="A143" s="29" t="s">
        <v>149</v>
      </c>
      <c r="B143" s="30" t="s">
        <v>154</v>
      </c>
      <c r="C143" s="3" t="s">
        <v>42</v>
      </c>
      <c r="D143" s="32">
        <v>2</v>
      </c>
      <c r="E143" s="32" t="s">
        <v>216</v>
      </c>
      <c r="F143" s="32">
        <v>66.88</v>
      </c>
      <c r="G143" s="33">
        <f aca="true" t="shared" si="7" ref="G143:G152">D143*F143</f>
        <v>133.76</v>
      </c>
    </row>
    <row r="144" spans="1:7" s="34" customFormat="1" ht="11.25">
      <c r="A144" s="29" t="s">
        <v>150</v>
      </c>
      <c r="B144" s="61" t="s">
        <v>167</v>
      </c>
      <c r="C144" s="3" t="s">
        <v>42</v>
      </c>
      <c r="D144" s="32">
        <v>2</v>
      </c>
      <c r="E144" s="32" t="s">
        <v>217</v>
      </c>
      <c r="F144" s="32">
        <v>126.63</v>
      </c>
      <c r="G144" s="33">
        <f t="shared" si="7"/>
        <v>253.26</v>
      </c>
    </row>
    <row r="145" spans="1:7" s="34" customFormat="1" ht="11.25">
      <c r="A145" s="29" t="s">
        <v>151</v>
      </c>
      <c r="B145" s="61" t="s">
        <v>219</v>
      </c>
      <c r="C145" s="3" t="s">
        <v>42</v>
      </c>
      <c r="D145" s="32">
        <v>2</v>
      </c>
      <c r="E145" s="62">
        <v>21103</v>
      </c>
      <c r="F145" s="32">
        <v>30.08</v>
      </c>
      <c r="G145" s="33">
        <f t="shared" si="7"/>
        <v>60.16</v>
      </c>
    </row>
    <row r="146" spans="1:7" s="34" customFormat="1" ht="11.25">
      <c r="A146" s="29" t="s">
        <v>152</v>
      </c>
      <c r="B146" s="61" t="s">
        <v>220</v>
      </c>
      <c r="C146" s="3" t="s">
        <v>42</v>
      </c>
      <c r="D146" s="32">
        <v>2</v>
      </c>
      <c r="E146" s="62">
        <v>21102</v>
      </c>
      <c r="F146" s="32">
        <v>39.3</v>
      </c>
      <c r="G146" s="33">
        <f t="shared" si="7"/>
        <v>78.6</v>
      </c>
    </row>
    <row r="147" spans="1:7" s="34" customFormat="1" ht="11.25">
      <c r="A147" s="29" t="s">
        <v>227</v>
      </c>
      <c r="B147" s="30" t="s">
        <v>221</v>
      </c>
      <c r="C147" s="3" t="s">
        <v>42</v>
      </c>
      <c r="D147" s="32">
        <v>2</v>
      </c>
      <c r="E147" s="62">
        <v>11703</v>
      </c>
      <c r="F147" s="32">
        <v>28.82</v>
      </c>
      <c r="G147" s="33">
        <f t="shared" si="7"/>
        <v>57.64</v>
      </c>
    </row>
    <row r="148" spans="1:7" s="34" customFormat="1" ht="11.25">
      <c r="A148" s="29" t="s">
        <v>228</v>
      </c>
      <c r="B148" s="30" t="s">
        <v>168</v>
      </c>
      <c r="C148" s="3" t="s">
        <v>42</v>
      </c>
      <c r="D148" s="32">
        <v>2</v>
      </c>
      <c r="E148" s="32" t="s">
        <v>218</v>
      </c>
      <c r="F148" s="32">
        <v>132.29</v>
      </c>
      <c r="G148" s="33">
        <f t="shared" si="7"/>
        <v>264.58</v>
      </c>
    </row>
    <row r="149" spans="1:7" s="34" customFormat="1" ht="11.25">
      <c r="A149" s="29" t="s">
        <v>229</v>
      </c>
      <c r="B149" s="30" t="s">
        <v>155</v>
      </c>
      <c r="C149" s="3" t="s">
        <v>42</v>
      </c>
      <c r="D149" s="32">
        <v>2</v>
      </c>
      <c r="E149" s="32" t="s">
        <v>233</v>
      </c>
      <c r="F149" s="32">
        <v>137.5</v>
      </c>
      <c r="G149" s="33">
        <f t="shared" si="7"/>
        <v>275</v>
      </c>
    </row>
    <row r="150" spans="1:7" s="34" customFormat="1" ht="11.25">
      <c r="A150" s="29" t="s">
        <v>266</v>
      </c>
      <c r="B150" s="30" t="s">
        <v>214</v>
      </c>
      <c r="C150" s="3" t="s">
        <v>42</v>
      </c>
      <c r="D150" s="32">
        <v>2</v>
      </c>
      <c r="E150" s="32" t="s">
        <v>215</v>
      </c>
      <c r="F150" s="32">
        <v>66.88</v>
      </c>
      <c r="G150" s="33">
        <f t="shared" si="7"/>
        <v>133.76</v>
      </c>
    </row>
    <row r="151" spans="1:7" s="34" customFormat="1" ht="11.25">
      <c r="A151" s="29" t="s">
        <v>284</v>
      </c>
      <c r="B151" s="30" t="s">
        <v>234</v>
      </c>
      <c r="C151" s="31" t="s">
        <v>135</v>
      </c>
      <c r="D151" s="32">
        <v>2</v>
      </c>
      <c r="E151" s="62">
        <v>11186</v>
      </c>
      <c r="F151" s="32">
        <v>127.4</v>
      </c>
      <c r="G151" s="33">
        <f t="shared" si="7"/>
        <v>254.8</v>
      </c>
    </row>
    <row r="152" spans="1:7" s="34" customFormat="1" ht="11.25">
      <c r="A152" s="29"/>
      <c r="B152" s="30" t="s">
        <v>285</v>
      </c>
      <c r="C152" s="31" t="s">
        <v>42</v>
      </c>
      <c r="D152" s="32">
        <v>2</v>
      </c>
      <c r="E152" s="62"/>
      <c r="F152" s="32">
        <v>165</v>
      </c>
      <c r="G152" s="33">
        <f t="shared" si="7"/>
        <v>330</v>
      </c>
    </row>
    <row r="153" spans="1:7" s="34" customFormat="1" ht="11.25">
      <c r="A153" s="11"/>
      <c r="B153" s="30" t="s">
        <v>286</v>
      </c>
      <c r="C153" s="31" t="s">
        <v>287</v>
      </c>
      <c r="D153" s="32"/>
      <c r="E153" s="62"/>
      <c r="F153" s="32">
        <v>620</v>
      </c>
      <c r="G153" s="33">
        <f>F153</f>
        <v>620</v>
      </c>
    </row>
    <row r="154" spans="1:7" s="34" customFormat="1" ht="11.25">
      <c r="A154" s="13">
        <v>17</v>
      </c>
      <c r="B154" s="21"/>
      <c r="C154" s="22"/>
      <c r="D154" s="23"/>
      <c r="E154" s="23"/>
      <c r="F154" s="23"/>
      <c r="G154" s="35">
        <f>G143+G144+G145+G146+G147+G148+G149+G150+G151+G152+G153</f>
        <v>2461.56</v>
      </c>
    </row>
    <row r="155" spans="1:7" s="16" customFormat="1" ht="11.25">
      <c r="A155" s="41" t="s">
        <v>259</v>
      </c>
      <c r="B155" s="14" t="s">
        <v>253</v>
      </c>
      <c r="C155" s="20"/>
      <c r="D155" s="15"/>
      <c r="E155" s="15"/>
      <c r="F155" s="15"/>
      <c r="G155" s="14"/>
    </row>
    <row r="156" spans="1:7" ht="11.25">
      <c r="A156" s="41" t="s">
        <v>260</v>
      </c>
      <c r="B156" s="42" t="s">
        <v>254</v>
      </c>
      <c r="C156" s="52" t="s">
        <v>133</v>
      </c>
      <c r="D156" s="54">
        <v>4.95</v>
      </c>
      <c r="E156" s="54" t="s">
        <v>257</v>
      </c>
      <c r="F156" s="54">
        <v>1090</v>
      </c>
      <c r="G156" s="60">
        <f>D156*F156</f>
        <v>5395.5</v>
      </c>
    </row>
    <row r="157" spans="1:7" ht="22.5">
      <c r="A157" s="29" t="s">
        <v>261</v>
      </c>
      <c r="B157" s="71" t="s">
        <v>255</v>
      </c>
      <c r="C157" s="52" t="s">
        <v>133</v>
      </c>
      <c r="D157" s="54">
        <v>1.5</v>
      </c>
      <c r="E157" s="44" t="s">
        <v>258</v>
      </c>
      <c r="F157" s="54">
        <v>1090</v>
      </c>
      <c r="G157" s="60">
        <f>D157*F157</f>
        <v>1635</v>
      </c>
    </row>
    <row r="158" spans="1:7" s="34" customFormat="1" ht="11.25">
      <c r="A158" s="29" t="s">
        <v>262</v>
      </c>
      <c r="B158" s="30" t="s">
        <v>256</v>
      </c>
      <c r="C158" s="31" t="s">
        <v>135</v>
      </c>
      <c r="D158" s="32">
        <v>165</v>
      </c>
      <c r="E158" s="32" t="s">
        <v>181</v>
      </c>
      <c r="F158" s="32">
        <v>42.5</v>
      </c>
      <c r="G158" s="33">
        <f>D158*F158</f>
        <v>7012.5</v>
      </c>
    </row>
    <row r="159" spans="1:7" s="34" customFormat="1" ht="11.25">
      <c r="A159" s="29"/>
      <c r="B159" s="30" t="s">
        <v>263</v>
      </c>
      <c r="C159" s="31" t="s">
        <v>135</v>
      </c>
      <c r="D159" s="32">
        <v>330</v>
      </c>
      <c r="E159" s="32"/>
      <c r="F159" s="32">
        <v>12</v>
      </c>
      <c r="G159" s="33">
        <f>D159*F159</f>
        <v>3960</v>
      </c>
    </row>
    <row r="160" spans="1:7" s="34" customFormat="1" ht="22.5">
      <c r="A160" s="55"/>
      <c r="B160" s="61" t="s">
        <v>267</v>
      </c>
      <c r="C160" s="31" t="s">
        <v>135</v>
      </c>
      <c r="D160" s="32">
        <v>6</v>
      </c>
      <c r="E160" s="32" t="s">
        <v>268</v>
      </c>
      <c r="F160" s="32">
        <v>230</v>
      </c>
      <c r="G160" s="33">
        <f>D160*F160</f>
        <v>1380</v>
      </c>
    </row>
    <row r="161" spans="1:7" s="45" customFormat="1" ht="11.25">
      <c r="A161" s="1"/>
      <c r="B161" s="72"/>
      <c r="C161" s="73"/>
      <c r="D161" s="74"/>
      <c r="E161" s="74"/>
      <c r="F161" s="74"/>
      <c r="G161" s="75">
        <f>G156+G157+G158+G159+G160</f>
        <v>19383</v>
      </c>
    </row>
    <row r="162" spans="1:7" ht="11.25">
      <c r="A162" s="11"/>
      <c r="B162" s="76"/>
      <c r="C162" s="3"/>
      <c r="D162" s="10"/>
      <c r="E162" s="10"/>
      <c r="F162" s="10"/>
      <c r="G162" s="2"/>
    </row>
    <row r="163" spans="2:7" ht="11.25">
      <c r="B163" s="21"/>
      <c r="C163" s="22"/>
      <c r="D163" s="23"/>
      <c r="E163" s="23"/>
      <c r="F163" s="23"/>
      <c r="G163" s="23">
        <f>G13+G21+G27+G30+G39+G64+G80+G93+G98+G103+G107+G114+G121+G130+G140+G154+G161</f>
        <v>284000.00149999995</v>
      </c>
    </row>
    <row r="168" ht="11.25">
      <c r="G168" s="83"/>
    </row>
    <row r="169" ht="11.25">
      <c r="B169" s="17" t="s">
        <v>297</v>
      </c>
    </row>
  </sheetData>
  <sheetProtection/>
  <printOptions/>
  <pageMargins left="0.4330708661417323" right="0.03937007874015748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vlueckmann</dc:creator>
  <cp:keywords/>
  <dc:description/>
  <cp:lastModifiedBy>Anderson liz</cp:lastModifiedBy>
  <cp:lastPrinted>2016-04-12T13:43:48Z</cp:lastPrinted>
  <dcterms:created xsi:type="dcterms:W3CDTF">2010-07-14T13:56:21Z</dcterms:created>
  <dcterms:modified xsi:type="dcterms:W3CDTF">2016-04-12T13:47:50Z</dcterms:modified>
  <cp:category/>
  <cp:version/>
  <cp:contentType/>
  <cp:contentStatus/>
</cp:coreProperties>
</file>