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555" yWindow="45" windowWidth="12075" windowHeight="9150" tabRatio="697"/>
  </bookViews>
  <sheets>
    <sheet name="Orçamento" sheetId="32" r:id="rId1"/>
    <sheet name="Cronograma" sheetId="33" r:id="rId2"/>
  </sheets>
  <definedNames>
    <definedName name="_xlnm._FilterDatabase" localSheetId="0" hidden="1">Orçamento!#REF!</definedName>
    <definedName name="_xlnm.Print_Area" localSheetId="0">Orçamento!$A$2:$I$94</definedName>
    <definedName name="_xlnm.Print_Titles" localSheetId="0">Orçamento!$2:$14</definedName>
  </definedNames>
  <calcPr calcId="144525"/>
</workbook>
</file>

<file path=xl/calcChain.xml><?xml version="1.0" encoding="utf-8"?>
<calcChain xmlns="http://schemas.openxmlformats.org/spreadsheetml/2006/main">
  <c r="J23" i="33" l="1"/>
  <c r="H23" i="33"/>
  <c r="M14" i="33"/>
  <c r="D14" i="33"/>
  <c r="C14" i="33"/>
  <c r="I40" i="32"/>
  <c r="I41" i="32"/>
  <c r="H40" i="32"/>
  <c r="I32" i="32"/>
  <c r="H32" i="32"/>
  <c r="H39" i="32"/>
  <c r="I39" i="32" s="1"/>
  <c r="H37" i="32"/>
  <c r="I37" i="32" s="1"/>
  <c r="H36" i="32"/>
  <c r="I36" i="32" s="1"/>
  <c r="H38" i="32"/>
  <c r="I38" i="32" s="1"/>
  <c r="H84" i="32" l="1"/>
  <c r="I84" i="32" s="1"/>
  <c r="H59" i="32"/>
  <c r="I59" i="32" s="1"/>
  <c r="I57" i="32"/>
  <c r="H56" i="32"/>
  <c r="I56" i="32" s="1"/>
  <c r="H58" i="32"/>
  <c r="I58" i="32" s="1"/>
  <c r="H57" i="32"/>
  <c r="H55" i="32"/>
  <c r="I55" i="32" s="1"/>
  <c r="C54" i="32"/>
  <c r="H54" i="32"/>
  <c r="I54" i="32" s="1"/>
  <c r="H48" i="32"/>
  <c r="I48" i="32" s="1"/>
  <c r="H31" i="32" l="1"/>
  <c r="I31" i="32" s="1"/>
  <c r="H28" i="32"/>
  <c r="I28" i="32" s="1"/>
  <c r="H18" i="32"/>
  <c r="H30" i="32" l="1"/>
  <c r="I30" i="32" s="1"/>
  <c r="B21" i="33" l="1"/>
  <c r="B20" i="33"/>
  <c r="B19" i="33"/>
  <c r="B18" i="33"/>
  <c r="B17" i="33"/>
  <c r="B16" i="33"/>
  <c r="B15" i="33"/>
  <c r="B13" i="33"/>
  <c r="B12" i="33"/>
  <c r="B11" i="33"/>
  <c r="B5" i="33"/>
  <c r="B4" i="33"/>
  <c r="H83" i="32" l="1"/>
  <c r="H79" i="32"/>
  <c r="H75" i="32"/>
  <c r="H74" i="32"/>
  <c r="H69" i="32"/>
  <c r="I69" i="32" s="1"/>
  <c r="I71" i="32" s="1"/>
  <c r="C18" i="33" s="1"/>
  <c r="H65" i="32"/>
  <c r="H64" i="32"/>
  <c r="H63" i="32"/>
  <c r="H53" i="32"/>
  <c r="H49" i="32"/>
  <c r="H47" i="32"/>
  <c r="H46" i="32"/>
  <c r="H45" i="32"/>
  <c r="H44" i="32"/>
  <c r="H29" i="32"/>
  <c r="H26" i="32"/>
  <c r="H27" i="32"/>
  <c r="I27" i="32" s="1"/>
  <c r="H22" i="32"/>
  <c r="I22" i="32" s="1"/>
  <c r="I23" i="32" s="1"/>
  <c r="C12" i="33" l="1"/>
  <c r="M17" i="33" l="1"/>
  <c r="K16" i="33"/>
  <c r="M16" i="33" s="1"/>
  <c r="M15" i="33"/>
  <c r="M13" i="33"/>
  <c r="M12" i="33"/>
  <c r="G12" i="33"/>
  <c r="I12" i="33" s="1"/>
  <c r="M11" i="33"/>
  <c r="G11" i="33"/>
  <c r="I11" i="33" s="1"/>
  <c r="M10" i="33"/>
  <c r="L10" i="33"/>
  <c r="I83" i="32" l="1"/>
  <c r="I85" i="32" s="1"/>
  <c r="I79" i="32"/>
  <c r="I74" i="32"/>
  <c r="I75" i="32"/>
  <c r="I64" i="32"/>
  <c r="I65" i="32"/>
  <c r="I63" i="32"/>
  <c r="I53" i="32"/>
  <c r="I60" i="32" s="1"/>
  <c r="I49" i="32"/>
  <c r="I44" i="32"/>
  <c r="I45" i="32"/>
  <c r="I46" i="32"/>
  <c r="I47" i="32"/>
  <c r="I26" i="32"/>
  <c r="I33" i="32" s="1"/>
  <c r="I29" i="32"/>
  <c r="I50" i="32" l="1"/>
  <c r="C13" i="33"/>
  <c r="I18" i="32"/>
  <c r="I19" i="32" s="1"/>
  <c r="C21" i="33"/>
  <c r="I80" i="32"/>
  <c r="C20" i="33" s="1"/>
  <c r="I76" i="32"/>
  <c r="C19" i="33" s="1"/>
  <c r="I66" i="32"/>
  <c r="C17" i="33" s="1"/>
  <c r="C16" i="33"/>
  <c r="C15" i="33"/>
  <c r="I87" i="32" l="1"/>
  <c r="C11" i="33"/>
  <c r="C23" i="33" s="1"/>
  <c r="D12" i="33" l="1"/>
  <c r="D16" i="33"/>
  <c r="D11" i="33"/>
  <c r="D17" i="33"/>
  <c r="D15" i="33"/>
  <c r="D20" i="33"/>
  <c r="D18" i="33"/>
  <c r="D21" i="33"/>
  <c r="D13" i="33"/>
  <c r="D19" i="33"/>
  <c r="H24" i="33" l="1"/>
  <c r="J24" i="33"/>
  <c r="F23" i="33"/>
  <c r="L23" i="33"/>
  <c r="L24" i="33" s="1"/>
  <c r="D23" i="33"/>
  <c r="G23" i="33" l="1"/>
  <c r="I23" i="33" s="1"/>
  <c r="K23" i="33" s="1"/>
  <c r="M23" i="33" s="1"/>
  <c r="F24" i="33"/>
  <c r="G24" i="33" s="1"/>
  <c r="I24" i="33" s="1"/>
  <c r="K24" i="33" s="1"/>
  <c r="M24" i="33" s="1"/>
</calcChain>
</file>

<file path=xl/sharedStrings.xml><?xml version="1.0" encoding="utf-8"?>
<sst xmlns="http://schemas.openxmlformats.org/spreadsheetml/2006/main" count="197" uniqueCount="136">
  <si>
    <t xml:space="preserve">PINTURA </t>
  </si>
  <si>
    <t>SERVIÇOS FINAIS</t>
  </si>
  <si>
    <t>Limpeza final da obra</t>
  </si>
  <si>
    <t>ITEM</t>
  </si>
  <si>
    <t>DESCRIÇÃO DOS SERVIÇOS</t>
  </si>
  <si>
    <t>UNID.</t>
  </si>
  <si>
    <t>QUANT.</t>
  </si>
  <si>
    <t>PR. UNIT.(R$)</t>
  </si>
  <si>
    <t>1.1</t>
  </si>
  <si>
    <t>2.1</t>
  </si>
  <si>
    <t>3.1</t>
  </si>
  <si>
    <t>m³</t>
  </si>
  <si>
    <t>4.1</t>
  </si>
  <si>
    <t>m²</t>
  </si>
  <si>
    <t>4.2</t>
  </si>
  <si>
    <t>4.3</t>
  </si>
  <si>
    <t>5.1</t>
  </si>
  <si>
    <t>6.1</t>
  </si>
  <si>
    <t>m</t>
  </si>
  <si>
    <t>3.2</t>
  </si>
  <si>
    <t>8.1</t>
  </si>
  <si>
    <t xml:space="preserve">SERVIÇOS PRELIMINARES </t>
  </si>
  <si>
    <t xml:space="preserve"> m²</t>
  </si>
  <si>
    <t xml:space="preserve">ESQUADRIAS </t>
  </si>
  <si>
    <t>6.2</t>
  </si>
  <si>
    <t>9.1</t>
  </si>
  <si>
    <t>10.1</t>
  </si>
  <si>
    <t>4.4</t>
  </si>
  <si>
    <t>6.3</t>
  </si>
  <si>
    <t xml:space="preserve">SISTEMAS DE COBERTURA </t>
  </si>
  <si>
    <t>REVESTIMENTOS INTERNOS E EXTERNOS</t>
  </si>
  <si>
    <t>3.3</t>
  </si>
  <si>
    <t>4.5</t>
  </si>
  <si>
    <t>Chapisco de aderência em paredes internas, externas, pórticos, vigas, platibanda e calhas</t>
  </si>
  <si>
    <t>Pintura em latex acrílico 02 demãos sobre paredes internas, externas</t>
  </si>
  <si>
    <t xml:space="preserve">Emboço para paredes internas e externas traço 1:2:9 - preparo manual - espessura 2,0 cm </t>
  </si>
  <si>
    <t>(sem BDI)</t>
  </si>
  <si>
    <t>(com BDI)</t>
  </si>
  <si>
    <t>VALOR</t>
  </si>
  <si>
    <t>TOTAL (R$)</t>
  </si>
  <si>
    <t>Custo TOTAL  (com BDI incluso=24,69%)</t>
  </si>
  <si>
    <t>TOTAL DO ÍTEM</t>
  </si>
  <si>
    <t xml:space="preserve"> </t>
  </si>
  <si>
    <t>CRONOGRAMA FÍSICO-FINANCEIRO</t>
  </si>
  <si>
    <t>ÍTEM</t>
  </si>
  <si>
    <t>VALOR DO</t>
  </si>
  <si>
    <t>PESO</t>
  </si>
  <si>
    <t>MÊS 01</t>
  </si>
  <si>
    <t>MÊS 02</t>
  </si>
  <si>
    <t>MÊS 03</t>
  </si>
  <si>
    <t>MÊS 04</t>
  </si>
  <si>
    <t>SERVIÇO (R$)</t>
  </si>
  <si>
    <t>% SIMPL.</t>
  </si>
  <si>
    <t>% ACUMUL.</t>
  </si>
  <si>
    <t>1.0</t>
  </si>
  <si>
    <t>2.0</t>
  </si>
  <si>
    <t>3.0</t>
  </si>
  <si>
    <t>4.0</t>
  </si>
  <si>
    <t>5.0</t>
  </si>
  <si>
    <t>6.0</t>
  </si>
  <si>
    <t>7.0</t>
  </si>
  <si>
    <t>8.0</t>
  </si>
  <si>
    <t>9.0</t>
  </si>
  <si>
    <t>10.0</t>
  </si>
  <si>
    <t>TOTAL</t>
  </si>
  <si>
    <t>ORÇAMENTO DA OBRA</t>
  </si>
  <si>
    <t>OBRA: REFORMA ESCOLA MARECHAL RONDON</t>
  </si>
  <si>
    <t>ENDEREÇO: RUA SÃO JORGE - BAIRRO SANTA CATARINA - OTACÍLIO COSTA/SC</t>
  </si>
  <si>
    <t>PAREDES E DEMOLIÇÕES</t>
  </si>
  <si>
    <t xml:space="preserve">Alvenaria de vedação de 1/2 vez em tijolos cerâmicos de 08 furos (dimensões nominais: 11,5x19x24); assentamento em argamassa no traço 1:2:8 (cimento, cal e areia) </t>
  </si>
  <si>
    <t>ESTRUTURA EM CONCRETO ARMADO</t>
  </si>
  <si>
    <t>Carga manual de entulhos e transporte</t>
  </si>
  <si>
    <t>Portões de alumínio branco (grades horizontais), conf. Projeto</t>
  </si>
  <si>
    <t>FLOREIRAS</t>
  </si>
  <si>
    <t xml:space="preserve">Floreira em alvenaria de bloco de concreto rebocada, com impermeabilização interna </t>
  </si>
  <si>
    <t>e drenagem, executada conf. Projeto</t>
  </si>
  <si>
    <t>Pintura em latex latex acrílica 02  demãos sobre teto</t>
  </si>
  <si>
    <t xml:space="preserve">INSTALAÇÕES ELÉTRICAS </t>
  </si>
  <si>
    <t>Vb</t>
  </si>
  <si>
    <t>Estrutura em concreto armado  Pórtico de entrada</t>
  </si>
  <si>
    <t>Otacílio Costa, 16 de maio de 2016</t>
  </si>
  <si>
    <t>7.1</t>
  </si>
  <si>
    <t>5.2</t>
  </si>
  <si>
    <t>Revestimento em ACM (Alumínio composto)</t>
  </si>
  <si>
    <t>5.3</t>
  </si>
  <si>
    <t>Estrutura metálica fixa (cobertura frontal)</t>
  </si>
  <si>
    <t>Telhas de policarbonato (cobertura frontal)</t>
  </si>
  <si>
    <t>5.4</t>
  </si>
  <si>
    <t>Estrutura metálica fixa (cobertura área dos fundos)</t>
  </si>
  <si>
    <t>5.5</t>
  </si>
  <si>
    <t>3.4</t>
  </si>
  <si>
    <t>5.6</t>
  </si>
  <si>
    <t>Revisão e adequação dos condutores pluviais (área da cobertura demolida)</t>
  </si>
  <si>
    <t xml:space="preserve">m </t>
  </si>
  <si>
    <t>74209/001</t>
  </si>
  <si>
    <t>SINAP</t>
  </si>
  <si>
    <t>Placa da obra em chapa galvanizada</t>
  </si>
  <si>
    <t>73899/002</t>
  </si>
  <si>
    <t>Demolição de alvenaria sem reaproveitamento</t>
  </si>
  <si>
    <t>Demolição de telhas</t>
  </si>
  <si>
    <t>3.5</t>
  </si>
  <si>
    <t>Demolição de caibros e ripas</t>
  </si>
  <si>
    <t>3.6</t>
  </si>
  <si>
    <t>Transporte de entulhos</t>
  </si>
  <si>
    <t>Porta de Vidro temperado -350X210</t>
  </si>
  <si>
    <t>Porta de vidro temperado - 400x210</t>
  </si>
  <si>
    <t>Porta de vidro temperado - 200x210</t>
  </si>
  <si>
    <t>Janela de vidro temperado - 4 folhas de correr</t>
  </si>
  <si>
    <t>unid.</t>
  </si>
  <si>
    <t>73737/003</t>
  </si>
  <si>
    <t xml:space="preserve">Calha galvanizada n. 24 </t>
  </si>
  <si>
    <t>Condutor pluvial em PVC</t>
  </si>
  <si>
    <t>Reboco para paredes internas, externas  - espessura 0,5 cm</t>
  </si>
  <si>
    <t>cotação</t>
  </si>
  <si>
    <t>Cotação</t>
  </si>
  <si>
    <t>Execução de instalações elétricas pavimento sub-solo e área frontal, conforme projeto de instalações</t>
  </si>
  <si>
    <t>Jogo de ferragens cromadas para abertura de vidro temperado</t>
  </si>
  <si>
    <t>PAVIMENTAÇÕES</t>
  </si>
  <si>
    <t>Remoção dos pisos cerâmicos da área da cozinha e refeitório</t>
  </si>
  <si>
    <t>Piso cerâmico (40x40cm) PEI IV</t>
  </si>
  <si>
    <t>Rodapés cerâmico (alt=7cm)</t>
  </si>
  <si>
    <t>Adequação frontal, com elevação da calçada, adequação de canaleta</t>
  </si>
  <si>
    <t>6.4</t>
  </si>
  <si>
    <t>6.5</t>
  </si>
  <si>
    <t>6.6</t>
  </si>
  <si>
    <t>6.7</t>
  </si>
  <si>
    <t>7.2</t>
  </si>
  <si>
    <t>7.3</t>
  </si>
  <si>
    <t>9.2</t>
  </si>
  <si>
    <t>11.0</t>
  </si>
  <si>
    <t>11.1</t>
  </si>
  <si>
    <t>11.2</t>
  </si>
  <si>
    <t>Azulejos cerâmicos</t>
  </si>
  <si>
    <t>3.7</t>
  </si>
  <si>
    <t>Contrapiso regularizado (e=3cm)</t>
  </si>
  <si>
    <t>Revestimento das calçadas frontais com ladrilho hidraulico de concreto (45x45cm) com guia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</si>
</sst>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#,##0.00&quot; &quot;;&quot; (&quot;#,##0.00&quot;)&quot;;&quot; -&quot;#&quot; &quot;;@&quot; &quot;"/>
    <numFmt numFmtId="166" formatCode="#,##0.00&quot; &quot;;&quot;-&quot;#,##0.00&quot; &quot;;&quot; -&quot;#&quot; &quot;;@&quot; &quot;"/>
    <numFmt numFmtId="167" formatCode="[$R$-416]&quot; &quot;#,##0.00;[Red]&quot;-&quot;[$R$-416]&quot; &quot;#,##0.00"/>
  </numFmts>
  <fonts count="29"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rgb="FF000000"/>
      <name val="Arial1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0"/>
      <color rgb="FFFF0000"/>
      <name val="Arial"/>
      <family val="2"/>
    </font>
    <font>
      <sz val="11"/>
      <color rgb="FF00000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1"/>
      <color indexed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sz val="10"/>
      <name val="Arial Narrow"/>
      <family val="2"/>
    </font>
    <font>
      <sz val="10"/>
      <color indexed="8"/>
      <name val="Stylus BT"/>
      <family val="2"/>
    </font>
    <font>
      <b/>
      <sz val="13"/>
      <name val="Times New Roman"/>
      <family val="1"/>
    </font>
    <font>
      <sz val="13"/>
      <name val="Times New Roman"/>
      <family val="1"/>
    </font>
    <font>
      <b/>
      <sz val="10"/>
      <name val="Arial Narrow"/>
      <family val="2"/>
    </font>
    <font>
      <b/>
      <sz val="12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3">
    <xf numFmtId="0" fontId="0" fillId="0" borderId="0"/>
    <xf numFmtId="0" fontId="8" fillId="0" borderId="0" applyNumberFormat="0" applyBorder="0" applyProtection="0"/>
    <xf numFmtId="0" fontId="8" fillId="0" borderId="0" applyNumberFormat="0" applyBorder="0" applyProtection="0"/>
    <xf numFmtId="165" fontId="8" fillId="0" borderId="0" applyBorder="0" applyProtection="0"/>
    <xf numFmtId="165" fontId="8" fillId="0" borderId="0" applyBorder="0" applyProtection="0"/>
    <xf numFmtId="0" fontId="9" fillId="0" borderId="0" applyNumberFormat="0" applyBorder="0" applyProtection="0"/>
    <xf numFmtId="0" fontId="8" fillId="0" borderId="0" applyNumberFormat="0" applyBorder="0" applyProtection="0"/>
    <xf numFmtId="166" fontId="9" fillId="0" borderId="0" applyBorder="0" applyProtection="0"/>
    <xf numFmtId="0" fontId="10" fillId="0" borderId="0" applyNumberFormat="0" applyBorder="0" applyProtection="0">
      <alignment horizontal="center"/>
    </xf>
    <xf numFmtId="0" fontId="10" fillId="0" borderId="0" applyNumberFormat="0" applyBorder="0" applyProtection="0">
      <alignment horizontal="center" textRotation="90"/>
    </xf>
    <xf numFmtId="0" fontId="5" fillId="0" borderId="0"/>
    <xf numFmtId="9" fontId="5" fillId="0" borderId="0" applyFont="0" applyFill="0" applyBorder="0" applyAlignment="0" applyProtection="0"/>
    <xf numFmtId="0" fontId="11" fillId="0" borderId="0" applyNumberFormat="0" applyBorder="0" applyProtection="0"/>
    <xf numFmtId="167" fontId="11" fillId="0" borderId="0" applyBorder="0" applyProtection="0"/>
    <xf numFmtId="164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8" fillId="0" borderId="0" applyBorder="0" applyProtection="0"/>
    <xf numFmtId="0" fontId="5" fillId="0" borderId="0"/>
    <xf numFmtId="0" fontId="5" fillId="0" borderId="0"/>
    <xf numFmtId="0" fontId="5" fillId="0" borderId="0"/>
    <xf numFmtId="0" fontId="13" fillId="0" borderId="0"/>
    <xf numFmtId="164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4" fillId="0" borderId="0"/>
    <xf numFmtId="0" fontId="3" fillId="0" borderId="0"/>
    <xf numFmtId="0" fontId="16" fillId="0" borderId="0"/>
    <xf numFmtId="164" fontId="7" fillId="0" borderId="0" applyFont="0" applyFill="0" applyBorder="0" applyAlignment="0" applyProtection="0"/>
    <xf numFmtId="0" fontId="13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9" fillId="0" borderId="0" applyNumberFormat="0" applyBorder="0" applyProtection="0"/>
    <xf numFmtId="0" fontId="17" fillId="0" borderId="0" applyNumberFormat="0" applyFill="0" applyBorder="0" applyAlignment="0" applyProtection="0">
      <alignment vertical="top"/>
      <protection locked="0"/>
    </xf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18" fillId="0" borderId="0"/>
    <xf numFmtId="0" fontId="15" fillId="0" borderId="0"/>
    <xf numFmtId="0" fontId="2" fillId="0" borderId="0"/>
    <xf numFmtId="9" fontId="13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164" fontId="5" fillId="0" borderId="0" applyFont="0" applyFill="0" applyBorder="0" applyAlignment="0" applyProtection="0"/>
  </cellStyleXfs>
  <cellXfs count="175">
    <xf numFmtId="0" fontId="0" fillId="0" borderId="0" xfId="0"/>
    <xf numFmtId="0" fontId="5" fillId="0" borderId="0" xfId="10" applyFont="1" applyFill="1" applyAlignment="1">
      <alignment vertical="center"/>
    </xf>
    <xf numFmtId="0" fontId="6" fillId="0" borderId="0" xfId="10" applyFont="1" applyFill="1" applyBorder="1" applyAlignment="1">
      <alignment horizontal="center" vertical="center" wrapText="1"/>
    </xf>
    <xf numFmtId="0" fontId="6" fillId="0" borderId="0" xfId="10" applyFont="1" applyFill="1" applyBorder="1" applyAlignment="1">
      <alignment horizontal="center" wrapText="1"/>
    </xf>
    <xf numFmtId="0" fontId="6" fillId="0" borderId="0" xfId="10" applyFont="1" applyFill="1" applyBorder="1" applyAlignment="1">
      <alignment horizontal="center"/>
    </xf>
    <xf numFmtId="0" fontId="5" fillId="0" borderId="0" xfId="10" applyFont="1" applyFill="1" applyBorder="1" applyAlignment="1">
      <alignment horizontal="left" vertical="center" wrapText="1"/>
    </xf>
    <xf numFmtId="0" fontId="5" fillId="0" borderId="0" xfId="10" applyFont="1" applyFill="1" applyBorder="1" applyAlignment="1">
      <alignment vertical="center" wrapText="1"/>
    </xf>
    <xf numFmtId="0" fontId="6" fillId="0" borderId="0" xfId="10" applyFont="1" applyFill="1" applyBorder="1" applyAlignment="1">
      <alignment horizontal="center" vertical="center"/>
    </xf>
    <xf numFmtId="0" fontId="5" fillId="0" borderId="0" xfId="10" applyFont="1" applyFill="1" applyBorder="1" applyAlignment="1">
      <alignment horizontal="center" vertical="center"/>
    </xf>
    <xf numFmtId="0" fontId="5" fillId="0" borderId="0" xfId="10" applyFont="1" applyFill="1" applyBorder="1" applyAlignment="1">
      <alignment vertical="center"/>
    </xf>
    <xf numFmtId="0" fontId="5" fillId="0" borderId="0" xfId="10" applyFont="1" applyFill="1" applyAlignment="1">
      <alignment horizontal="center" vertical="center"/>
    </xf>
    <xf numFmtId="0" fontId="5" fillId="0" borderId="0" xfId="10" applyFont="1" applyFill="1" applyAlignment="1">
      <alignment horizontal="center"/>
    </xf>
    <xf numFmtId="0" fontId="5" fillId="0" borderId="0" xfId="10" applyFont="1" applyFill="1" applyAlignment="1">
      <alignment horizontal="left" vertical="center"/>
    </xf>
    <xf numFmtId="0" fontId="6" fillId="0" borderId="1" xfId="10" applyFont="1" applyFill="1" applyBorder="1" applyAlignment="1">
      <alignment horizontal="center" vertical="center"/>
    </xf>
    <xf numFmtId="0" fontId="5" fillId="0" borderId="1" xfId="10" applyFont="1" applyFill="1" applyBorder="1" applyAlignment="1">
      <alignment vertical="center"/>
    </xf>
    <xf numFmtId="0" fontId="5" fillId="0" borderId="1" xfId="10" applyFont="1" applyFill="1" applyBorder="1" applyAlignment="1">
      <alignment horizontal="center" vertical="center"/>
    </xf>
    <xf numFmtId="4" fontId="5" fillId="0" borderId="1" xfId="10" applyNumberFormat="1" applyFont="1" applyFill="1" applyBorder="1" applyAlignment="1">
      <alignment vertical="center"/>
    </xf>
    <xf numFmtId="0" fontId="5" fillId="0" borderId="1" xfId="10" applyFont="1" applyFill="1" applyBorder="1" applyAlignment="1">
      <alignment horizontal="center" vertical="center" wrapText="1"/>
    </xf>
    <xf numFmtId="0" fontId="5" fillId="0" borderId="1" xfId="10" applyFont="1" applyFill="1" applyBorder="1" applyAlignment="1">
      <alignment horizontal="left" vertical="center" wrapText="1"/>
    </xf>
    <xf numFmtId="0" fontId="5" fillId="0" borderId="1" xfId="10" applyFont="1" applyFill="1" applyBorder="1" applyAlignment="1">
      <alignment horizontal="left" vertical="center"/>
    </xf>
    <xf numFmtId="0" fontId="6" fillId="0" borderId="1" xfId="10" applyFont="1" applyFill="1" applyBorder="1" applyAlignment="1">
      <alignment vertical="center" wrapText="1"/>
    </xf>
    <xf numFmtId="4" fontId="6" fillId="0" borderId="1" xfId="10" applyNumberFormat="1" applyFont="1" applyFill="1" applyBorder="1" applyAlignment="1">
      <alignment vertical="center" wrapText="1"/>
    </xf>
    <xf numFmtId="0" fontId="5" fillId="0" borderId="0" xfId="10" applyFont="1" applyAlignment="1">
      <alignment vertical="center"/>
    </xf>
    <xf numFmtId="0" fontId="6" fillId="2" borderId="1" xfId="10" applyFont="1" applyFill="1" applyBorder="1" applyAlignment="1">
      <alignment vertical="center"/>
    </xf>
    <xf numFmtId="4" fontId="6" fillId="2" borderId="1" xfId="10" applyNumberFormat="1" applyFont="1" applyFill="1" applyBorder="1" applyAlignment="1">
      <alignment vertical="center"/>
    </xf>
    <xf numFmtId="49" fontId="5" fillId="0" borderId="1" xfId="10" applyNumberFormat="1" applyFont="1" applyFill="1" applyBorder="1" applyAlignment="1">
      <alignment vertical="center" wrapText="1"/>
    </xf>
    <xf numFmtId="0" fontId="6" fillId="0" borderId="0" xfId="10" applyFont="1" applyFill="1" applyBorder="1" applyAlignment="1">
      <alignment vertical="center"/>
    </xf>
    <xf numFmtId="0" fontId="5" fillId="0" borderId="0" xfId="10" applyFont="1" applyFill="1" applyBorder="1" applyAlignment="1">
      <alignment horizontal="left" vertical="center"/>
    </xf>
    <xf numFmtId="0" fontId="5" fillId="4" borderId="1" xfId="10" applyFont="1" applyFill="1" applyBorder="1" applyAlignment="1">
      <alignment horizontal="center" vertical="center"/>
    </xf>
    <xf numFmtId="0" fontId="5" fillId="4" borderId="0" xfId="10" applyFont="1" applyFill="1" applyAlignment="1">
      <alignment vertical="center"/>
    </xf>
    <xf numFmtId="0" fontId="6" fillId="0" borderId="1" xfId="10" applyFont="1" applyFill="1" applyBorder="1" applyAlignment="1">
      <alignment horizontal="center" vertical="center" wrapText="1"/>
    </xf>
    <xf numFmtId="4" fontId="5" fillId="0" borderId="1" xfId="10" applyNumberFormat="1" applyFont="1" applyFill="1" applyBorder="1" applyAlignment="1">
      <alignment horizontal="right" vertical="center" wrapText="1"/>
    </xf>
    <xf numFmtId="0" fontId="5" fillId="4" borderId="1" xfId="10" applyFont="1" applyFill="1" applyBorder="1" applyAlignment="1">
      <alignment horizontal="center" vertical="center" wrapText="1"/>
    </xf>
    <xf numFmtId="4" fontId="5" fillId="4" borderId="1" xfId="10" applyNumberFormat="1" applyFont="1" applyFill="1" applyBorder="1" applyAlignment="1">
      <alignment vertical="center"/>
    </xf>
    <xf numFmtId="0" fontId="12" fillId="0" borderId="0" xfId="10" applyFont="1" applyFill="1" applyAlignment="1">
      <alignment horizontal="left" vertical="center"/>
    </xf>
    <xf numFmtId="0" fontId="5" fillId="5" borderId="0" xfId="10" applyFont="1" applyFill="1" applyBorder="1" applyAlignment="1">
      <alignment horizontal="center" vertical="center" wrapText="1"/>
    </xf>
    <xf numFmtId="0" fontId="6" fillId="3" borderId="1" xfId="10" applyFont="1" applyFill="1" applyBorder="1" applyAlignment="1">
      <alignment vertical="center"/>
    </xf>
    <xf numFmtId="0" fontId="5" fillId="3" borderId="1" xfId="10" applyFont="1" applyFill="1" applyBorder="1" applyAlignment="1">
      <alignment vertical="center"/>
    </xf>
    <xf numFmtId="0" fontId="6" fillId="3" borderId="1" xfId="10" applyFont="1" applyFill="1" applyBorder="1" applyAlignment="1">
      <alignment horizontal="center" vertical="center"/>
    </xf>
    <xf numFmtId="0" fontId="6" fillId="2" borderId="1" xfId="10" applyFont="1" applyFill="1" applyBorder="1" applyAlignment="1">
      <alignment horizontal="center" vertical="center"/>
    </xf>
    <xf numFmtId="4" fontId="6" fillId="3" borderId="1" xfId="10" applyNumberFormat="1" applyFont="1" applyFill="1" applyBorder="1" applyAlignment="1">
      <alignment vertical="center"/>
    </xf>
    <xf numFmtId="164" fontId="5" fillId="0" borderId="0" xfId="26" applyFont="1" applyFill="1" applyAlignment="1">
      <alignment vertical="center"/>
    </xf>
    <xf numFmtId="164" fontId="5" fillId="0" borderId="0" xfId="26" applyFont="1" applyFill="1" applyAlignment="1">
      <alignment horizontal="center" vertical="center"/>
    </xf>
    <xf numFmtId="164" fontId="5" fillId="0" borderId="0" xfId="26" applyFont="1" applyFill="1" applyBorder="1" applyAlignment="1">
      <alignment vertical="center"/>
    </xf>
    <xf numFmtId="164" fontId="5" fillId="0" borderId="0" xfId="26" applyFont="1" applyFill="1" applyBorder="1" applyAlignment="1">
      <alignment horizontal="center" vertical="center"/>
    </xf>
    <xf numFmtId="164" fontId="5" fillId="0" borderId="1" xfId="26" applyFont="1" applyFill="1" applyBorder="1" applyAlignment="1">
      <alignment vertical="center"/>
    </xf>
    <xf numFmtId="164" fontId="5" fillId="0" borderId="1" xfId="26" applyFont="1" applyFill="1" applyBorder="1" applyAlignment="1">
      <alignment horizontal="right" vertical="center" wrapText="1"/>
    </xf>
    <xf numFmtId="164" fontId="6" fillId="2" borderId="1" xfId="26" applyFont="1" applyFill="1" applyBorder="1" applyAlignment="1">
      <alignment vertical="center"/>
    </xf>
    <xf numFmtId="164" fontId="5" fillId="0" borderId="1" xfId="26" applyFont="1" applyFill="1" applyBorder="1" applyAlignment="1">
      <alignment horizontal="center" vertical="center"/>
    </xf>
    <xf numFmtId="164" fontId="6" fillId="3" borderId="1" xfId="26" applyFont="1" applyFill="1" applyBorder="1" applyAlignment="1">
      <alignment vertical="center"/>
    </xf>
    <xf numFmtId="164" fontId="6" fillId="3" borderId="1" xfId="26" applyFont="1" applyFill="1" applyBorder="1" applyAlignment="1">
      <alignment horizontal="center" vertical="center"/>
    </xf>
    <xf numFmtId="164" fontId="5" fillId="3" borderId="1" xfId="26" applyFont="1" applyFill="1" applyBorder="1" applyAlignment="1">
      <alignment vertical="center"/>
    </xf>
    <xf numFmtId="164" fontId="5" fillId="2" borderId="1" xfId="26" applyFont="1" applyFill="1" applyBorder="1" applyAlignment="1">
      <alignment vertical="center"/>
    </xf>
    <xf numFmtId="164" fontId="5" fillId="0" borderId="0" xfId="26" applyFont="1" applyFill="1" applyBorder="1" applyAlignment="1">
      <alignment vertical="center" wrapText="1"/>
    </xf>
    <xf numFmtId="164" fontId="5" fillId="0" borderId="0" xfId="26" applyFont="1" applyFill="1" applyBorder="1" applyAlignment="1">
      <alignment horizontal="center" vertical="center" wrapText="1"/>
    </xf>
    <xf numFmtId="164" fontId="6" fillId="0" borderId="0" xfId="26" applyFont="1" applyFill="1" applyBorder="1" applyAlignment="1">
      <alignment horizontal="center" vertical="center"/>
    </xf>
    <xf numFmtId="164" fontId="6" fillId="0" borderId="0" xfId="26" applyFont="1" applyFill="1" applyBorder="1" applyAlignment="1">
      <alignment vertical="center"/>
    </xf>
    <xf numFmtId="4" fontId="6" fillId="0" borderId="0" xfId="10" applyNumberFormat="1" applyFont="1" applyFill="1" applyBorder="1" applyAlignment="1">
      <alignment vertical="center"/>
    </xf>
    <xf numFmtId="0" fontId="5" fillId="2" borderId="1" xfId="10" applyFont="1" applyFill="1" applyBorder="1" applyAlignment="1">
      <alignment vertical="center"/>
    </xf>
    <xf numFmtId="164" fontId="5" fillId="0" borderId="1" xfId="14" applyFont="1" applyFill="1" applyBorder="1" applyAlignment="1">
      <alignment horizontal="right" vertical="center"/>
    </xf>
    <xf numFmtId="0" fontId="5" fillId="0" borderId="0" xfId="10" applyFont="1" applyFill="1" applyBorder="1" applyAlignment="1">
      <alignment horizontal="center" vertical="center" wrapText="1"/>
    </xf>
    <xf numFmtId="0" fontId="6" fillId="0" borderId="0" xfId="10" applyFont="1" applyFill="1" applyBorder="1" applyAlignment="1">
      <alignment horizontal="left" vertical="center"/>
    </xf>
    <xf numFmtId="0" fontId="5" fillId="0" borderId="1" xfId="10" applyFont="1" applyFill="1" applyBorder="1" applyAlignment="1">
      <alignment horizontal="left" vertical="center" wrapText="1"/>
    </xf>
    <xf numFmtId="0" fontId="5" fillId="0" borderId="1" xfId="10" applyFont="1" applyFill="1" applyBorder="1" applyAlignment="1">
      <alignment horizontal="center" vertical="center"/>
    </xf>
    <xf numFmtId="0" fontId="5" fillId="0" borderId="0" xfId="10" applyFont="1" applyFill="1" applyBorder="1" applyAlignment="1">
      <alignment horizontal="center" vertical="center"/>
    </xf>
    <xf numFmtId="164" fontId="5" fillId="0" borderId="1" xfId="26" applyFont="1" applyFill="1" applyBorder="1" applyAlignment="1">
      <alignment horizontal="center" vertical="center" wrapText="1"/>
    </xf>
    <xf numFmtId="0" fontId="5" fillId="0" borderId="1" xfId="10" applyFont="1" applyFill="1" applyBorder="1" applyAlignment="1">
      <alignment horizontal="center" vertical="center"/>
    </xf>
    <xf numFmtId="164" fontId="5" fillId="0" borderId="1" xfId="26" applyFont="1" applyFill="1" applyBorder="1" applyAlignment="1">
      <alignment horizontal="center" vertical="center"/>
    </xf>
    <xf numFmtId="0" fontId="6" fillId="0" borderId="0" xfId="10" applyFont="1" applyFill="1" applyBorder="1" applyAlignment="1">
      <alignment horizontal="left" vertical="center"/>
    </xf>
    <xf numFmtId="4" fontId="6" fillId="3" borderId="4" xfId="10" applyNumberFormat="1" applyFont="1" applyFill="1" applyBorder="1" applyAlignment="1">
      <alignment horizontal="center" vertical="center"/>
    </xf>
    <xf numFmtId="4" fontId="6" fillId="3" borderId="5" xfId="10" applyNumberFormat="1" applyFont="1" applyFill="1" applyBorder="1" applyAlignment="1">
      <alignment horizontal="center" vertical="center"/>
    </xf>
    <xf numFmtId="0" fontId="14" fillId="0" borderId="0" xfId="1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readingOrder="1"/>
    </xf>
    <xf numFmtId="0" fontId="6" fillId="0" borderId="0" xfId="10" applyFont="1" applyFill="1" applyAlignment="1">
      <alignment horizontal="center" vertical="center"/>
    </xf>
    <xf numFmtId="4" fontId="23" fillId="0" borderId="0" xfId="0" applyNumberFormat="1" applyFont="1" applyAlignment="1">
      <alignment vertical="center" wrapText="1"/>
    </xf>
    <xf numFmtId="0" fontId="24" fillId="0" borderId="0" xfId="0" applyFont="1" applyBorder="1"/>
    <xf numFmtId="0" fontId="23" fillId="0" borderId="0" xfId="0" applyFont="1" applyAlignment="1">
      <alignment vertical="center" wrapText="1"/>
    </xf>
    <xf numFmtId="4" fontId="27" fillId="0" borderId="0" xfId="0" applyNumberFormat="1" applyFont="1" applyAlignment="1">
      <alignment vertical="center" wrapText="1"/>
    </xf>
    <xf numFmtId="4" fontId="27" fillId="0" borderId="0" xfId="0" applyNumberFormat="1" applyFont="1" applyAlignment="1">
      <alignment horizontal="center" vertical="center" wrapText="1"/>
    </xf>
    <xf numFmtId="4" fontId="27" fillId="0" borderId="0" xfId="0" applyNumberFormat="1" applyFont="1" applyAlignment="1">
      <alignment horizontal="right" vertical="center"/>
    </xf>
    <xf numFmtId="4" fontId="27" fillId="0" borderId="0" xfId="0" applyNumberFormat="1" applyFont="1" applyFill="1" applyAlignment="1">
      <alignment horizontal="left" vertical="center" wrapText="1"/>
    </xf>
    <xf numFmtId="4" fontId="23" fillId="0" borderId="0" xfId="0" applyNumberFormat="1" applyFont="1" applyBorder="1" applyAlignment="1">
      <alignment horizontal="right" vertical="center" wrapText="1"/>
    </xf>
    <xf numFmtId="4" fontId="23" fillId="0" borderId="8" xfId="0" applyNumberFormat="1" applyFont="1" applyBorder="1" applyAlignment="1">
      <alignment horizontal="right" vertical="center" wrapText="1"/>
    </xf>
    <xf numFmtId="4" fontId="27" fillId="0" borderId="2" xfId="0" applyNumberFormat="1" applyFont="1" applyBorder="1" applyAlignment="1">
      <alignment horizontal="center" vertical="center" wrapText="1"/>
    </xf>
    <xf numFmtId="4" fontId="27" fillId="0" borderId="12" xfId="0" applyNumberFormat="1" applyFont="1" applyBorder="1" applyAlignment="1">
      <alignment horizontal="center" vertical="center" wrapText="1"/>
    </xf>
    <xf numFmtId="4" fontId="23" fillId="0" borderId="1" xfId="0" applyNumberFormat="1" applyFont="1" applyBorder="1" applyAlignment="1">
      <alignment horizontal="right" vertical="center" wrapText="1"/>
    </xf>
    <xf numFmtId="0" fontId="23" fillId="0" borderId="1" xfId="0" applyFont="1" applyBorder="1" applyAlignment="1">
      <alignment horizontal="center" vertical="center" wrapText="1"/>
    </xf>
    <xf numFmtId="4" fontId="27" fillId="4" borderId="1" xfId="0" applyNumberFormat="1" applyFont="1" applyFill="1" applyBorder="1" applyAlignment="1">
      <alignment horizontal="center" vertical="center" wrapText="1"/>
    </xf>
    <xf numFmtId="4" fontId="27" fillId="4" borderId="1" xfId="0" applyNumberFormat="1" applyFont="1" applyFill="1" applyBorder="1" applyAlignment="1">
      <alignment horizontal="left" vertical="center" wrapText="1"/>
    </xf>
    <xf numFmtId="4" fontId="27" fillId="4" borderId="1" xfId="0" applyNumberFormat="1" applyFont="1" applyFill="1" applyBorder="1" applyAlignment="1">
      <alignment horizontal="right" vertical="center" wrapText="1"/>
    </xf>
    <xf numFmtId="10" fontId="27" fillId="4" borderId="1" xfId="0" applyNumberFormat="1" applyFont="1" applyFill="1" applyBorder="1" applyAlignment="1">
      <alignment horizontal="center" vertical="center" wrapText="1"/>
    </xf>
    <xf numFmtId="4" fontId="27" fillId="4" borderId="7" xfId="0" applyNumberFormat="1" applyFont="1" applyFill="1" applyBorder="1" applyAlignment="1">
      <alignment horizontal="center" vertical="center" wrapText="1"/>
    </xf>
    <xf numFmtId="4" fontId="23" fillId="4" borderId="12" xfId="0" applyNumberFormat="1" applyFont="1" applyFill="1" applyBorder="1" applyAlignment="1">
      <alignment horizontal="center" vertical="center" wrapText="1"/>
    </xf>
    <xf numFmtId="4" fontId="23" fillId="4" borderId="13" xfId="0" applyNumberFormat="1" applyFont="1" applyFill="1" applyBorder="1" applyAlignment="1">
      <alignment horizontal="center" vertical="center" wrapText="1"/>
    </xf>
    <xf numFmtId="2" fontId="23" fillId="0" borderId="12" xfId="0" applyNumberFormat="1" applyFont="1" applyBorder="1" applyAlignment="1">
      <alignment horizontal="center" vertical="center" wrapText="1"/>
    </xf>
    <xf numFmtId="2" fontId="23" fillId="0" borderId="1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4" fontId="23" fillId="4" borderId="1" xfId="0" applyNumberFormat="1" applyFont="1" applyFill="1" applyBorder="1" applyAlignment="1">
      <alignment horizontal="center" vertical="center" wrapText="1"/>
    </xf>
    <xf numFmtId="4" fontId="23" fillId="4" borderId="3" xfId="0" applyNumberFormat="1" applyFont="1" applyFill="1" applyBorder="1" applyAlignment="1">
      <alignment horizontal="center" vertical="center" wrapText="1"/>
    </xf>
    <xf numFmtId="4" fontId="27" fillId="4" borderId="1" xfId="0" applyNumberFormat="1" applyFont="1" applyFill="1" applyBorder="1" applyAlignment="1">
      <alignment vertical="center" wrapText="1"/>
    </xf>
    <xf numFmtId="4" fontId="23" fillId="0" borderId="0" xfId="0" applyNumberFormat="1" applyFont="1" applyAlignment="1">
      <alignment horizontal="right" vertical="center" wrapText="1"/>
    </xf>
    <xf numFmtId="10" fontId="23" fillId="0" borderId="0" xfId="0" applyNumberFormat="1" applyFont="1" applyAlignment="1">
      <alignment horizontal="center" vertical="center" wrapText="1"/>
    </xf>
    <xf numFmtId="4" fontId="23" fillId="0" borderId="0" xfId="0" applyNumberFormat="1" applyFont="1" applyAlignment="1">
      <alignment horizontal="center" vertical="center" wrapText="1"/>
    </xf>
    <xf numFmtId="4" fontId="27" fillId="0" borderId="1" xfId="0" applyNumberFormat="1" applyFont="1" applyBorder="1" applyAlignment="1">
      <alignment horizontal="right" vertical="center" wrapText="1"/>
    </xf>
    <xf numFmtId="10" fontId="27" fillId="0" borderId="1" xfId="0" applyNumberFormat="1" applyFont="1" applyBorder="1" applyAlignment="1">
      <alignment horizontal="center" vertical="center" wrapText="1"/>
    </xf>
    <xf numFmtId="4" fontId="23" fillId="0" borderId="6" xfId="0" applyNumberFormat="1" applyFont="1" applyBorder="1" applyAlignment="1">
      <alignment horizontal="center" vertical="center" wrapText="1"/>
    </xf>
    <xf numFmtId="4" fontId="23" fillId="0" borderId="10" xfId="0" applyNumberFormat="1" applyFont="1" applyBorder="1" applyAlignment="1">
      <alignment vertical="center" wrapText="1"/>
    </xf>
    <xf numFmtId="4" fontId="23" fillId="0" borderId="1" xfId="0" applyNumberFormat="1" applyFont="1" applyBorder="1" applyAlignment="1">
      <alignment vertical="center" wrapText="1"/>
    </xf>
    <xf numFmtId="4" fontId="23" fillId="0" borderId="0" xfId="0" applyNumberFormat="1" applyFont="1" applyBorder="1" applyAlignment="1">
      <alignment vertical="center" wrapText="1"/>
    </xf>
    <xf numFmtId="0" fontId="6" fillId="3" borderId="1" xfId="10" applyFont="1" applyFill="1" applyBorder="1" applyAlignment="1">
      <alignment horizontal="left" vertical="center"/>
    </xf>
    <xf numFmtId="0" fontId="5" fillId="3" borderId="1" xfId="10" applyFont="1" applyFill="1" applyBorder="1" applyAlignment="1">
      <alignment horizontal="center" vertical="center"/>
    </xf>
    <xf numFmtId="164" fontId="5" fillId="3" borderId="1" xfId="26" applyFont="1" applyFill="1" applyBorder="1" applyAlignment="1">
      <alignment horizontal="center" vertical="center"/>
    </xf>
    <xf numFmtId="43" fontId="5" fillId="0" borderId="1" xfId="10" applyNumberFormat="1" applyFont="1" applyFill="1" applyBorder="1" applyAlignment="1">
      <alignment vertical="center"/>
    </xf>
    <xf numFmtId="4" fontId="6" fillId="0" borderId="1" xfId="10" applyNumberFormat="1" applyFont="1" applyFill="1" applyBorder="1" applyAlignment="1">
      <alignment vertical="center"/>
    </xf>
    <xf numFmtId="0" fontId="5" fillId="0" borderId="2" xfId="10" applyFont="1" applyFill="1" applyBorder="1" applyAlignment="1">
      <alignment horizontal="left" vertical="center"/>
    </xf>
    <xf numFmtId="0" fontId="5" fillId="0" borderId="12" xfId="10" applyFont="1" applyFill="1" applyBorder="1" applyAlignment="1">
      <alignment horizontal="left" vertical="center"/>
    </xf>
    <xf numFmtId="0" fontId="6" fillId="0" borderId="0" xfId="10" applyFont="1" applyFill="1" applyBorder="1" applyAlignment="1">
      <alignment horizontal="left" vertical="center"/>
    </xf>
    <xf numFmtId="2" fontId="5" fillId="0" borderId="1" xfId="10" applyNumberFormat="1" applyFont="1" applyFill="1" applyBorder="1" applyAlignment="1">
      <alignment horizontal="center" vertical="center"/>
    </xf>
    <xf numFmtId="2" fontId="5" fillId="0" borderId="1" xfId="26" applyNumberFormat="1" applyFont="1" applyFill="1" applyBorder="1" applyAlignment="1">
      <alignment horizontal="center" vertical="center"/>
    </xf>
    <xf numFmtId="2" fontId="5" fillId="0" borderId="1" xfId="26" applyNumberFormat="1" applyFont="1" applyFill="1" applyBorder="1" applyAlignment="1">
      <alignment vertical="center"/>
    </xf>
    <xf numFmtId="2" fontId="5" fillId="0" borderId="1" xfId="10" applyNumberFormat="1" applyFont="1" applyFill="1" applyBorder="1" applyAlignment="1">
      <alignment vertical="center"/>
    </xf>
    <xf numFmtId="0" fontId="6" fillId="0" borderId="0" xfId="10" applyFont="1" applyFill="1" applyBorder="1" applyAlignment="1">
      <alignment horizontal="left" vertical="center"/>
    </xf>
    <xf numFmtId="0" fontId="5" fillId="0" borderId="0" xfId="1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readingOrder="1"/>
    </xf>
    <xf numFmtId="0" fontId="22" fillId="0" borderId="0" xfId="0" applyFont="1" applyFill="1" applyBorder="1" applyAlignment="1">
      <alignment horizontal="center" vertical="center" readingOrder="1"/>
    </xf>
    <xf numFmtId="0" fontId="6" fillId="0" borderId="0" xfId="10" applyFont="1" applyFill="1" applyBorder="1" applyAlignment="1">
      <alignment horizontal="left"/>
    </xf>
    <xf numFmtId="164" fontId="5" fillId="0" borderId="0" xfId="26" applyFont="1" applyFill="1" applyBorder="1" applyAlignment="1">
      <alignment horizontal="right" vertical="center"/>
    </xf>
    <xf numFmtId="0" fontId="6" fillId="0" borderId="6" xfId="10" applyFont="1" applyFill="1" applyBorder="1" applyAlignment="1">
      <alignment horizontal="center" vertical="center" wrapText="1"/>
    </xf>
    <xf numFmtId="0" fontId="6" fillId="0" borderId="7" xfId="10" applyFont="1" applyFill="1" applyBorder="1" applyAlignment="1">
      <alignment horizontal="center" vertical="center" wrapText="1"/>
    </xf>
    <xf numFmtId="0" fontId="6" fillId="0" borderId="3" xfId="10" applyFont="1" applyFill="1" applyBorder="1" applyAlignment="1">
      <alignment horizontal="center" vertical="center" wrapText="1"/>
    </xf>
    <xf numFmtId="49" fontId="6" fillId="2" borderId="6" xfId="10" applyNumberFormat="1" applyFont="1" applyFill="1" applyBorder="1" applyAlignment="1">
      <alignment horizontal="center" vertical="center"/>
    </xf>
    <xf numFmtId="49" fontId="6" fillId="2" borderId="7" xfId="10" applyNumberFormat="1" applyFont="1" applyFill="1" applyBorder="1" applyAlignment="1">
      <alignment horizontal="center" vertical="center"/>
    </xf>
    <xf numFmtId="49" fontId="6" fillId="2" borderId="3" xfId="10" applyNumberFormat="1" applyFont="1" applyFill="1" applyBorder="1" applyAlignment="1">
      <alignment horizontal="center" vertical="center"/>
    </xf>
    <xf numFmtId="4" fontId="5" fillId="0" borderId="2" xfId="10" applyNumberFormat="1" applyFont="1" applyFill="1" applyBorder="1" applyAlignment="1">
      <alignment horizontal="right" vertical="center"/>
    </xf>
    <xf numFmtId="4" fontId="5" fillId="0" borderId="12" xfId="10" applyNumberFormat="1" applyFont="1" applyFill="1" applyBorder="1" applyAlignment="1">
      <alignment horizontal="right" vertical="center"/>
    </xf>
    <xf numFmtId="0" fontId="6" fillId="0" borderId="6" xfId="10" applyFont="1" applyFill="1" applyBorder="1" applyAlignment="1">
      <alignment horizontal="center" vertical="center"/>
    </xf>
    <xf numFmtId="0" fontId="6" fillId="0" borderId="7" xfId="10" applyFont="1" applyFill="1" applyBorder="1" applyAlignment="1">
      <alignment horizontal="center" vertical="center"/>
    </xf>
    <xf numFmtId="0" fontId="6" fillId="0" borderId="3" xfId="10" applyFont="1" applyFill="1" applyBorder="1" applyAlignment="1">
      <alignment horizontal="center" vertical="center"/>
    </xf>
    <xf numFmtId="0" fontId="5" fillId="0" borderId="2" xfId="10" applyFont="1" applyFill="1" applyBorder="1" applyAlignment="1">
      <alignment horizontal="center" vertical="center"/>
    </xf>
    <xf numFmtId="0" fontId="5" fillId="0" borderId="12" xfId="10" applyFont="1" applyFill="1" applyBorder="1" applyAlignment="1">
      <alignment horizontal="center" vertical="center"/>
    </xf>
    <xf numFmtId="164" fontId="5" fillId="0" borderId="2" xfId="26" applyFont="1" applyFill="1" applyBorder="1" applyAlignment="1">
      <alignment horizontal="center" vertical="center"/>
    </xf>
    <xf numFmtId="164" fontId="5" fillId="0" borderId="12" xfId="26" applyFont="1" applyFill="1" applyBorder="1" applyAlignment="1">
      <alignment horizontal="center" vertical="center"/>
    </xf>
    <xf numFmtId="43" fontId="5" fillId="0" borderId="2" xfId="10" applyNumberFormat="1" applyFont="1" applyFill="1" applyBorder="1" applyAlignment="1">
      <alignment horizontal="center" vertical="center"/>
    </xf>
    <xf numFmtId="0" fontId="19" fillId="0" borderId="0" xfId="10" applyFont="1" applyFill="1" applyAlignment="1">
      <alignment horizontal="center" vertical="center"/>
    </xf>
    <xf numFmtId="49" fontId="6" fillId="3" borderId="4" xfId="10" applyNumberFormat="1" applyFont="1" applyFill="1" applyBorder="1" applyAlignment="1">
      <alignment horizontal="center" vertical="center"/>
    </xf>
    <xf numFmtId="49" fontId="6" fillId="3" borderId="5" xfId="10" applyNumberFormat="1" applyFont="1" applyFill="1" applyBorder="1" applyAlignment="1">
      <alignment horizontal="center" vertical="center"/>
    </xf>
    <xf numFmtId="164" fontId="6" fillId="3" borderId="4" xfId="26" applyFont="1" applyFill="1" applyBorder="1" applyAlignment="1">
      <alignment horizontal="center" vertical="center"/>
    </xf>
    <xf numFmtId="164" fontId="6" fillId="3" borderId="5" xfId="26" applyFont="1" applyFill="1" applyBorder="1" applyAlignment="1">
      <alignment horizontal="center" vertical="center"/>
    </xf>
    <xf numFmtId="4" fontId="27" fillId="0" borderId="0" xfId="0" applyNumberFormat="1" applyFont="1" applyAlignment="1">
      <alignment horizontal="center" vertical="center" wrapText="1"/>
    </xf>
    <xf numFmtId="4" fontId="23" fillId="0" borderId="0" xfId="0" applyNumberFormat="1" applyFont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4" fontId="27" fillId="0" borderId="1" xfId="0" applyNumberFormat="1" applyFont="1" applyBorder="1" applyAlignment="1">
      <alignment horizontal="center" vertical="center" wrapText="1"/>
    </xf>
    <xf numFmtId="4" fontId="23" fillId="0" borderId="0" xfId="0" applyNumberFormat="1" applyFont="1" applyBorder="1" applyAlignment="1">
      <alignment horizontal="right" vertical="center" wrapText="1"/>
    </xf>
    <xf numFmtId="4" fontId="27" fillId="0" borderId="9" xfId="0" applyNumberFormat="1" applyFont="1" applyBorder="1" applyAlignment="1">
      <alignment horizontal="center" vertical="center" wrapText="1"/>
    </xf>
    <xf numFmtId="4" fontId="27" fillId="0" borderId="10" xfId="0" applyNumberFormat="1" applyFont="1" applyBorder="1" applyAlignment="1">
      <alignment horizontal="center" vertical="center" wrapText="1"/>
    </xf>
    <xf numFmtId="4" fontId="27" fillId="0" borderId="11" xfId="0" applyNumberFormat="1" applyFont="1" applyBorder="1" applyAlignment="1">
      <alignment horizontal="center" vertical="center" wrapText="1"/>
    </xf>
    <xf numFmtId="4" fontId="27" fillId="0" borderId="8" xfId="0" applyNumberFormat="1" applyFont="1" applyBorder="1" applyAlignment="1">
      <alignment horizontal="center" vertical="center" wrapText="1"/>
    </xf>
    <xf numFmtId="4" fontId="27" fillId="0" borderId="2" xfId="0" applyNumberFormat="1" applyFont="1" applyBorder="1" applyAlignment="1">
      <alignment horizontal="center" vertical="center" wrapText="1"/>
    </xf>
    <xf numFmtId="4" fontId="27" fillId="0" borderId="12" xfId="0" applyNumberFormat="1" applyFont="1" applyBorder="1" applyAlignment="1">
      <alignment horizontal="center" vertical="center" wrapText="1"/>
    </xf>
    <xf numFmtId="4" fontId="23" fillId="0" borderId="6" xfId="0" applyNumberFormat="1" applyFont="1" applyBorder="1" applyAlignment="1">
      <alignment horizontal="center" vertical="center" wrapText="1"/>
    </xf>
    <xf numFmtId="4" fontId="23" fillId="0" borderId="3" xfId="0" applyNumberFormat="1" applyFont="1" applyBorder="1" applyAlignment="1">
      <alignment horizontal="center" vertical="center" wrapText="1"/>
    </xf>
    <xf numFmtId="4" fontId="28" fillId="0" borderId="0" xfId="0" applyNumberFormat="1" applyFont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4" fontId="27" fillId="0" borderId="0" xfId="0" applyNumberFormat="1" applyFont="1" applyFill="1" applyAlignment="1">
      <alignment horizontal="left" vertical="center" wrapText="1"/>
    </xf>
    <xf numFmtId="2" fontId="6" fillId="0" borderId="1" xfId="10" applyNumberFormat="1" applyFont="1" applyFill="1" applyBorder="1" applyAlignment="1">
      <alignment vertical="center"/>
    </xf>
    <xf numFmtId="0" fontId="5" fillId="6" borderId="1" xfId="10" applyFont="1" applyFill="1" applyBorder="1" applyAlignment="1">
      <alignment horizontal="center" vertical="center"/>
    </xf>
    <xf numFmtId="0" fontId="6" fillId="6" borderId="1" xfId="10" applyFont="1" applyFill="1" applyBorder="1" applyAlignment="1">
      <alignment horizontal="left" vertical="center"/>
    </xf>
    <xf numFmtId="2" fontId="5" fillId="6" borderId="1" xfId="10" applyNumberFormat="1" applyFont="1" applyFill="1" applyBorder="1" applyAlignment="1">
      <alignment horizontal="center" vertical="center"/>
    </xf>
    <xf numFmtId="2" fontId="5" fillId="6" borderId="1" xfId="26" applyNumberFormat="1" applyFont="1" applyFill="1" applyBorder="1" applyAlignment="1">
      <alignment horizontal="center" vertical="center"/>
    </xf>
    <xf numFmtId="2" fontId="5" fillId="6" borderId="1" xfId="26" applyNumberFormat="1" applyFont="1" applyFill="1" applyBorder="1" applyAlignment="1">
      <alignment vertical="center"/>
    </xf>
    <xf numFmtId="2" fontId="5" fillId="6" borderId="1" xfId="10" applyNumberFormat="1" applyFont="1" applyFill="1" applyBorder="1" applyAlignment="1">
      <alignment vertical="center"/>
    </xf>
    <xf numFmtId="0" fontId="6" fillId="6" borderId="1" xfId="10" applyFont="1" applyFill="1" applyBorder="1" applyAlignment="1">
      <alignment horizontal="center" vertical="center"/>
    </xf>
  </cellXfs>
  <cellStyles count="53">
    <cellStyle name="20% - Ênfase1 100" xfId="1"/>
    <cellStyle name="60% - Ênfase6 37" xfId="2"/>
    <cellStyle name="Excel Built-in Excel Built-in Excel Built-in Excel Built-in Excel Built-in Excel Built-in Excel Built-in Excel Built-in Separador de milhares 4" xfId="3"/>
    <cellStyle name="Excel Built-in Excel Built-in Excel Built-in Excel Built-in Excel Built-in Excel Built-in Excel Built-in Separador de milhares 4" xfId="4"/>
    <cellStyle name="Excel Built-in Normal" xfId="5"/>
    <cellStyle name="Excel Built-in Normal 1" xfId="6"/>
    <cellStyle name="Excel Built-in Normal 2" xfId="30"/>
    <cellStyle name="Excel Built-in Normal 3" xfId="41"/>
    <cellStyle name="Excel_BuiltIn_Comma" xfId="7"/>
    <cellStyle name="Heading" xfId="8"/>
    <cellStyle name="Heading1" xfId="9"/>
    <cellStyle name="Hiperlink 2" xfId="31"/>
    <cellStyle name="Moeda 2" xfId="32"/>
    <cellStyle name="Normal" xfId="0" builtinId="0"/>
    <cellStyle name="Normal 10" xfId="46"/>
    <cellStyle name="Normal 2" xfId="10"/>
    <cellStyle name="Normal 2 2" xfId="17"/>
    <cellStyle name="Normal 3" xfId="18"/>
    <cellStyle name="Normal 3 2" xfId="19"/>
    <cellStyle name="Normal 3 3" xfId="27"/>
    <cellStyle name="Normal 4" xfId="20"/>
    <cellStyle name="Normal 5" xfId="23"/>
    <cellStyle name="Normal 5 2" xfId="48"/>
    <cellStyle name="Normal 6" xfId="24"/>
    <cellStyle name="Normal 6 2" xfId="42"/>
    <cellStyle name="Normal 6 2 2" xfId="51"/>
    <cellStyle name="Normal 6 3" xfId="49"/>
    <cellStyle name="Normal 7" xfId="25"/>
    <cellStyle name="Normal 7 2" xfId="39"/>
    <cellStyle name="Normal 8" xfId="40"/>
    <cellStyle name="Normal 8 2" xfId="50"/>
    <cellStyle name="Normal 9" xfId="47"/>
    <cellStyle name="Porcentagem 2" xfId="11"/>
    <cellStyle name="Porcentagem 3" xfId="33"/>
    <cellStyle name="Porcentagem 3 2" xfId="43"/>
    <cellStyle name="Porcentagem 4" xfId="29"/>
    <cellStyle name="Porcentagem 4 2" xfId="34"/>
    <cellStyle name="Result" xfId="12"/>
    <cellStyle name="Result2" xfId="13"/>
    <cellStyle name="Separador de milhares 2" xfId="15"/>
    <cellStyle name="Separador de milhares 2 2" xfId="21"/>
    <cellStyle name="Separador de milhares 3" xfId="22"/>
    <cellStyle name="Separador de milhares 4" xfId="16"/>
    <cellStyle name="Vírgula" xfId="14" builtinId="3"/>
    <cellStyle name="Vírgula 2" xfId="26"/>
    <cellStyle name="Vírgula 2 2" xfId="45"/>
    <cellStyle name="Vírgula 3" xfId="35"/>
    <cellStyle name="Vírgula 3 2" xfId="36"/>
    <cellStyle name="Vírgula 4" xfId="37"/>
    <cellStyle name="Vírgula 5" xfId="28"/>
    <cellStyle name="Vírgula 5 2" xfId="38"/>
    <cellStyle name="Vírgula 6" xfId="44"/>
    <cellStyle name="Vírgula 6 2" xfId="52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3"/>
  <sheetViews>
    <sheetView showGridLines="0" tabSelected="1" view="pageBreakPreview" zoomScale="85" zoomScaleNormal="80" zoomScaleSheetLayoutView="85" workbookViewId="0">
      <selection activeCell="O41" sqref="O41"/>
    </sheetView>
  </sheetViews>
  <sheetFormatPr defaultRowHeight="12.75" outlineLevelRow="1"/>
  <cols>
    <col min="1" max="1" width="5.5" style="10" customWidth="1"/>
    <col min="2" max="2" width="7.625" style="11" customWidth="1"/>
    <col min="3" max="3" width="8.625" style="11" customWidth="1"/>
    <col min="4" max="4" width="65.875" style="12" customWidth="1"/>
    <col min="5" max="5" width="6.625" style="10" customWidth="1"/>
    <col min="6" max="6" width="11.5" style="42" customWidth="1"/>
    <col min="7" max="7" width="11.75" style="41" customWidth="1"/>
    <col min="8" max="8" width="12.5" style="1" customWidth="1"/>
    <col min="9" max="9" width="14.25" style="1" customWidth="1"/>
    <col min="10" max="10" width="8" style="1" customWidth="1"/>
    <col min="11" max="16384" width="9" style="1"/>
  </cols>
  <sheetData>
    <row r="1" spans="1:9" ht="9.75" customHeight="1"/>
    <row r="2" spans="1:9" ht="12.75" customHeight="1">
      <c r="A2" s="71"/>
      <c r="B2" s="6"/>
      <c r="C2" s="6"/>
      <c r="D2" s="122"/>
      <c r="E2" s="122"/>
      <c r="F2" s="122"/>
      <c r="G2" s="122"/>
      <c r="H2" s="122"/>
      <c r="I2" s="122"/>
    </row>
    <row r="3" spans="1:9" ht="14.25" customHeight="1">
      <c r="A3" s="6"/>
      <c r="B3" s="6"/>
      <c r="C3" s="6"/>
      <c r="D3" s="123"/>
      <c r="E3" s="123"/>
      <c r="F3" s="123"/>
      <c r="G3" s="123"/>
      <c r="H3" s="123"/>
      <c r="I3" s="123"/>
    </row>
    <row r="4" spans="1:9" ht="15" customHeight="1">
      <c r="A4" s="6"/>
      <c r="B4" s="6"/>
      <c r="C4" s="6"/>
      <c r="D4" s="124"/>
      <c r="E4" s="124"/>
      <c r="F4" s="124"/>
      <c r="G4" s="124"/>
      <c r="H4" s="124"/>
      <c r="I4" s="124"/>
    </row>
    <row r="5" spans="1:9" ht="20.100000000000001" customHeight="1">
      <c r="A5" s="2"/>
      <c r="B5" s="3"/>
      <c r="C5" s="3"/>
      <c r="D5" s="124"/>
      <c r="E5" s="124"/>
      <c r="F5" s="124"/>
      <c r="G5" s="124"/>
      <c r="H5" s="124"/>
      <c r="I5" s="124"/>
    </row>
    <row r="6" spans="1:9" ht="20.100000000000001" customHeight="1">
      <c r="A6" s="68"/>
      <c r="B6" s="4"/>
      <c r="C6" s="4"/>
      <c r="D6" s="124"/>
      <c r="E6" s="124"/>
      <c r="F6" s="124"/>
      <c r="G6" s="124"/>
      <c r="H6" s="124"/>
      <c r="I6" s="124"/>
    </row>
    <row r="7" spans="1:9" ht="20.100000000000001" customHeight="1">
      <c r="A7" s="68"/>
      <c r="B7" s="4"/>
      <c r="C7" s="4"/>
      <c r="D7" s="72"/>
      <c r="E7" s="72"/>
      <c r="F7" s="72"/>
      <c r="G7" s="72"/>
      <c r="H7" s="72"/>
      <c r="I7" s="6"/>
    </row>
    <row r="8" spans="1:9" ht="20.100000000000001" customHeight="1">
      <c r="A8" s="68"/>
      <c r="B8" s="125" t="s">
        <v>66</v>
      </c>
      <c r="C8" s="125"/>
      <c r="D8" s="125"/>
      <c r="E8" s="125"/>
      <c r="F8" s="125"/>
      <c r="G8" s="125"/>
      <c r="H8" s="125"/>
      <c r="I8" s="125"/>
    </row>
    <row r="9" spans="1:9" ht="20.100000000000001" hidden="1" customHeight="1">
      <c r="A9" s="8"/>
      <c r="B9" s="4"/>
      <c r="C9" s="4"/>
      <c r="D9" s="5"/>
      <c r="E9" s="60"/>
      <c r="F9" s="54"/>
      <c r="G9" s="53"/>
      <c r="H9" s="6"/>
      <c r="I9" s="35">
        <v>1.2769999999999999</v>
      </c>
    </row>
    <row r="10" spans="1:9" ht="20.100000000000001" customHeight="1">
      <c r="A10" s="26"/>
      <c r="B10" s="121" t="s">
        <v>67</v>
      </c>
      <c r="C10" s="121"/>
      <c r="D10" s="121"/>
      <c r="E10" s="121"/>
      <c r="F10" s="121"/>
      <c r="G10" s="121"/>
      <c r="H10" s="121"/>
      <c r="I10" s="26"/>
    </row>
    <row r="11" spans="1:9" ht="20.100000000000001" customHeight="1">
      <c r="A11" s="68"/>
      <c r="B11" s="68"/>
      <c r="C11" s="116"/>
      <c r="D11" s="68"/>
      <c r="E11" s="68"/>
      <c r="F11" s="68"/>
      <c r="G11" s="68"/>
      <c r="H11" s="68"/>
      <c r="I11" s="68"/>
    </row>
    <row r="12" spans="1:9" ht="20.100000000000001" customHeight="1">
      <c r="D12" s="143" t="s">
        <v>65</v>
      </c>
      <c r="E12" s="143"/>
      <c r="F12" s="143"/>
      <c r="G12" s="143"/>
      <c r="H12" s="143"/>
    </row>
    <row r="13" spans="1:9" ht="20.100000000000001" customHeight="1" thickBot="1">
      <c r="A13" s="7"/>
      <c r="B13" s="7"/>
      <c r="C13" s="7"/>
      <c r="D13" s="61"/>
      <c r="E13" s="7"/>
      <c r="F13" s="55"/>
      <c r="G13" s="56"/>
      <c r="H13" s="26">
        <v>1.2468999999999999</v>
      </c>
      <c r="I13" s="57"/>
    </row>
    <row r="14" spans="1:9" ht="23.25" customHeight="1">
      <c r="A14" s="9"/>
      <c r="B14" s="144" t="s">
        <v>3</v>
      </c>
      <c r="C14" s="144" t="s">
        <v>95</v>
      </c>
      <c r="D14" s="144" t="s">
        <v>4</v>
      </c>
      <c r="E14" s="144" t="s">
        <v>5</v>
      </c>
      <c r="F14" s="146" t="s">
        <v>6</v>
      </c>
      <c r="G14" s="69" t="s">
        <v>7</v>
      </c>
      <c r="H14" s="69" t="s">
        <v>7</v>
      </c>
      <c r="I14" s="69" t="s">
        <v>38</v>
      </c>
    </row>
    <row r="15" spans="1:9" ht="21" customHeight="1" thickBot="1">
      <c r="A15" s="9"/>
      <c r="B15" s="145"/>
      <c r="C15" s="145"/>
      <c r="D15" s="145"/>
      <c r="E15" s="145"/>
      <c r="F15" s="147"/>
      <c r="G15" s="70" t="s">
        <v>36</v>
      </c>
      <c r="H15" s="70" t="s">
        <v>37</v>
      </c>
      <c r="I15" s="70" t="s">
        <v>39</v>
      </c>
    </row>
    <row r="16" spans="1:9" ht="13.5" customHeight="1">
      <c r="A16" s="8"/>
      <c r="B16" s="8"/>
      <c r="C16" s="64"/>
      <c r="D16" s="27"/>
      <c r="E16" s="8"/>
      <c r="F16" s="44"/>
      <c r="G16" s="43"/>
      <c r="H16" s="9"/>
      <c r="I16" s="9"/>
    </row>
    <row r="17" spans="1:9" ht="20.100000000000001" customHeight="1">
      <c r="A17" s="8"/>
      <c r="B17" s="39" t="s">
        <v>54</v>
      </c>
      <c r="C17" s="39"/>
      <c r="D17" s="23" t="s">
        <v>21</v>
      </c>
      <c r="E17" s="23"/>
      <c r="F17" s="52"/>
      <c r="G17" s="47"/>
      <c r="H17" s="23"/>
      <c r="I17" s="40"/>
    </row>
    <row r="18" spans="1:9" ht="20.100000000000001" customHeight="1" outlineLevel="1">
      <c r="A18" s="8"/>
      <c r="B18" s="15" t="s">
        <v>8</v>
      </c>
      <c r="C18" s="66" t="s">
        <v>94</v>
      </c>
      <c r="D18" s="19" t="s">
        <v>96</v>
      </c>
      <c r="E18" s="15" t="s">
        <v>22</v>
      </c>
      <c r="F18" s="48">
        <v>4</v>
      </c>
      <c r="G18" s="59">
        <v>238</v>
      </c>
      <c r="H18" s="16">
        <f>G18*H13</f>
        <v>296.76219999999995</v>
      </c>
      <c r="I18" s="16">
        <f>H18*F18</f>
        <v>1187.0487999999998</v>
      </c>
    </row>
    <row r="19" spans="1:9" ht="20.100000000000001" customHeight="1" outlineLevel="1">
      <c r="A19" s="8"/>
      <c r="B19" s="127" t="s">
        <v>41</v>
      </c>
      <c r="C19" s="128"/>
      <c r="D19" s="128"/>
      <c r="E19" s="128"/>
      <c r="F19" s="128"/>
      <c r="G19" s="129"/>
      <c r="H19" s="20"/>
      <c r="I19" s="21">
        <f>SUM(I18:I18)</f>
        <v>1187.0487999999998</v>
      </c>
    </row>
    <row r="20" spans="1:9" ht="11.25" customHeight="1">
      <c r="A20" s="8"/>
      <c r="B20" s="8"/>
      <c r="C20" s="64"/>
      <c r="D20" s="27"/>
      <c r="E20" s="8"/>
      <c r="F20" s="44"/>
      <c r="G20" s="43"/>
      <c r="H20" s="9"/>
      <c r="I20" s="9"/>
    </row>
    <row r="21" spans="1:9" ht="20.100000000000001" customHeight="1">
      <c r="A21" s="64"/>
      <c r="B21" s="38" t="s">
        <v>55</v>
      </c>
      <c r="C21" s="38"/>
      <c r="D21" s="109" t="s">
        <v>70</v>
      </c>
      <c r="E21" s="110"/>
      <c r="F21" s="111"/>
      <c r="G21" s="51"/>
      <c r="H21" s="37"/>
      <c r="I21" s="37"/>
    </row>
    <row r="22" spans="1:9" ht="20.100000000000001" customHeight="1">
      <c r="A22" s="64"/>
      <c r="B22" s="66" t="s">
        <v>9</v>
      </c>
      <c r="C22" s="66">
        <v>68631</v>
      </c>
      <c r="D22" s="19" t="s">
        <v>79</v>
      </c>
      <c r="E22" s="66" t="s">
        <v>11</v>
      </c>
      <c r="F22" s="67">
        <v>2.8</v>
      </c>
      <c r="G22" s="45">
        <v>1930</v>
      </c>
      <c r="H22" s="112">
        <f>G22*H13</f>
        <v>2406.5169999999998</v>
      </c>
      <c r="I22" s="16">
        <f>F22*H22</f>
        <v>6738.2475999999988</v>
      </c>
    </row>
    <row r="23" spans="1:9" ht="20.100000000000001" customHeight="1">
      <c r="A23" s="64"/>
      <c r="B23" s="66"/>
      <c r="C23" s="66"/>
      <c r="D23" s="13" t="s">
        <v>41</v>
      </c>
      <c r="E23" s="66"/>
      <c r="F23" s="67"/>
      <c r="G23" s="45"/>
      <c r="H23" s="14"/>
      <c r="I23" s="113">
        <f>I22</f>
        <v>6738.2475999999988</v>
      </c>
    </row>
    <row r="24" spans="1:9" ht="12.75" customHeight="1">
      <c r="A24" s="64"/>
      <c r="B24" s="64"/>
      <c r="C24" s="64"/>
      <c r="D24" s="27"/>
      <c r="E24" s="64"/>
      <c r="F24" s="44"/>
      <c r="G24" s="43"/>
      <c r="H24" s="9"/>
      <c r="I24" s="9"/>
    </row>
    <row r="25" spans="1:9" ht="20.100000000000001" customHeight="1">
      <c r="A25" s="8"/>
      <c r="B25" s="39" t="s">
        <v>56</v>
      </c>
      <c r="C25" s="39"/>
      <c r="D25" s="23" t="s">
        <v>68</v>
      </c>
      <c r="E25" s="23"/>
      <c r="F25" s="47"/>
      <c r="G25" s="47"/>
      <c r="H25" s="23"/>
      <c r="I25" s="40"/>
    </row>
    <row r="26" spans="1:9" ht="39.950000000000003" customHeight="1" outlineLevel="1">
      <c r="A26" s="8"/>
      <c r="B26" s="17" t="s">
        <v>10</v>
      </c>
      <c r="C26" s="17">
        <v>87505</v>
      </c>
      <c r="D26" s="18" t="s">
        <v>69</v>
      </c>
      <c r="E26" s="17" t="s">
        <v>13</v>
      </c>
      <c r="F26" s="46">
        <v>98</v>
      </c>
      <c r="G26" s="59">
        <v>69</v>
      </c>
      <c r="H26" s="16">
        <f>G26*H13</f>
        <v>86.03609999999999</v>
      </c>
      <c r="I26" s="16">
        <f t="shared" ref="I26:I29" si="0">H26*F26</f>
        <v>8431.5377999999982</v>
      </c>
    </row>
    <row r="27" spans="1:9" ht="23.25" customHeight="1" outlineLevel="1">
      <c r="A27" s="8"/>
      <c r="B27" s="17" t="s">
        <v>19</v>
      </c>
      <c r="C27" s="17" t="s">
        <v>97</v>
      </c>
      <c r="D27" s="18" t="s">
        <v>98</v>
      </c>
      <c r="E27" s="17" t="s">
        <v>13</v>
      </c>
      <c r="F27" s="46">
        <v>78.33</v>
      </c>
      <c r="G27" s="59">
        <v>79.819999999999993</v>
      </c>
      <c r="H27" s="16">
        <f>G27*H13</f>
        <v>99.527557999999985</v>
      </c>
      <c r="I27" s="16">
        <f>F27*H27</f>
        <v>7795.9936181399989</v>
      </c>
    </row>
    <row r="28" spans="1:9" ht="23.25" customHeight="1" outlineLevel="1">
      <c r="A28" s="64"/>
      <c r="B28" s="17" t="s">
        <v>31</v>
      </c>
      <c r="C28" s="17">
        <v>72224</v>
      </c>
      <c r="D28" s="62" t="s">
        <v>99</v>
      </c>
      <c r="E28" s="17" t="s">
        <v>13</v>
      </c>
      <c r="F28" s="46">
        <v>25</v>
      </c>
      <c r="G28" s="59">
        <v>8.4600000000000009</v>
      </c>
      <c r="H28" s="16">
        <f>G28*H13</f>
        <v>10.548774</v>
      </c>
      <c r="I28" s="16">
        <f>F28*H28</f>
        <v>263.71935000000002</v>
      </c>
    </row>
    <row r="29" spans="1:9" ht="25.5" customHeight="1" outlineLevel="1">
      <c r="A29" s="64"/>
      <c r="B29" s="17" t="s">
        <v>90</v>
      </c>
      <c r="C29" s="17">
        <v>85373</v>
      </c>
      <c r="D29" s="62" t="s">
        <v>101</v>
      </c>
      <c r="E29" s="17" t="s">
        <v>13</v>
      </c>
      <c r="F29" s="46">
        <v>25</v>
      </c>
      <c r="G29" s="59">
        <v>14</v>
      </c>
      <c r="H29" s="16">
        <f>G29*H13</f>
        <v>17.456599999999998</v>
      </c>
      <c r="I29" s="16">
        <f t="shared" si="0"/>
        <v>436.41499999999996</v>
      </c>
    </row>
    <row r="30" spans="1:9" ht="25.5" customHeight="1" outlineLevel="1">
      <c r="A30" s="64"/>
      <c r="B30" s="17" t="s">
        <v>100</v>
      </c>
      <c r="C30" s="17">
        <v>72897</v>
      </c>
      <c r="D30" s="62" t="s">
        <v>71</v>
      </c>
      <c r="E30" s="17" t="s">
        <v>11</v>
      </c>
      <c r="F30" s="46">
        <v>145</v>
      </c>
      <c r="G30" s="59">
        <v>20.93</v>
      </c>
      <c r="H30" s="16">
        <f>G30*H13</f>
        <v>26.097616999999996</v>
      </c>
      <c r="I30" s="16">
        <f>F30*H30</f>
        <v>3784.1544649999996</v>
      </c>
    </row>
    <row r="31" spans="1:9" ht="25.5" customHeight="1" outlineLevel="1">
      <c r="A31" s="64"/>
      <c r="B31" s="17" t="s">
        <v>102</v>
      </c>
      <c r="C31" s="17">
        <v>72899</v>
      </c>
      <c r="D31" s="62" t="s">
        <v>103</v>
      </c>
      <c r="E31" s="17" t="s">
        <v>11</v>
      </c>
      <c r="F31" s="46">
        <v>145</v>
      </c>
      <c r="G31" s="59">
        <v>4.5999999999999996</v>
      </c>
      <c r="H31" s="16">
        <f>G31*H13</f>
        <v>5.735739999999999</v>
      </c>
      <c r="I31" s="16">
        <f>F31*H31</f>
        <v>831.68229999999983</v>
      </c>
    </row>
    <row r="32" spans="1:9" ht="25.5" customHeight="1" outlineLevel="1">
      <c r="A32" s="64"/>
      <c r="B32" s="17" t="s">
        <v>133</v>
      </c>
      <c r="C32" s="17">
        <v>87249</v>
      </c>
      <c r="D32" s="62" t="s">
        <v>132</v>
      </c>
      <c r="E32" s="17" t="s">
        <v>13</v>
      </c>
      <c r="F32" s="46">
        <v>35</v>
      </c>
      <c r="G32" s="59">
        <v>37.020000000000003</v>
      </c>
      <c r="H32" s="16">
        <f>H13*G32</f>
        <v>46.160238</v>
      </c>
      <c r="I32" s="16">
        <f>F32*H32</f>
        <v>1615.60833</v>
      </c>
    </row>
    <row r="33" spans="1:10" ht="21" customHeight="1" outlineLevel="1">
      <c r="A33" s="64"/>
      <c r="B33" s="17"/>
      <c r="C33" s="17"/>
      <c r="D33" s="30" t="s">
        <v>41</v>
      </c>
      <c r="E33" s="17"/>
      <c r="F33" s="46"/>
      <c r="G33" s="59"/>
      <c r="H33" s="16"/>
      <c r="I33" s="113">
        <f>SUM(I26:I32)</f>
        <v>23159.110863139998</v>
      </c>
    </row>
    <row r="34" spans="1:10" ht="20.100000000000001" customHeight="1">
      <c r="A34" s="8"/>
      <c r="B34" s="8"/>
      <c r="C34" s="64"/>
      <c r="D34" s="27"/>
      <c r="E34" s="8"/>
      <c r="F34" s="44"/>
      <c r="G34" s="43"/>
      <c r="H34" s="9"/>
      <c r="I34" s="9"/>
    </row>
    <row r="35" spans="1:10" ht="20.100000000000001" customHeight="1">
      <c r="A35" s="64"/>
      <c r="B35" s="174" t="s">
        <v>57</v>
      </c>
      <c r="C35" s="168"/>
      <c r="D35" s="169" t="s">
        <v>117</v>
      </c>
      <c r="E35" s="170"/>
      <c r="F35" s="171"/>
      <c r="G35" s="172"/>
      <c r="H35" s="173"/>
      <c r="I35" s="173"/>
    </row>
    <row r="36" spans="1:10" ht="20.100000000000001" customHeight="1">
      <c r="A36" s="64"/>
      <c r="B36" s="66" t="s">
        <v>12</v>
      </c>
      <c r="C36" s="66">
        <v>85397</v>
      </c>
      <c r="D36" s="19" t="s">
        <v>118</v>
      </c>
      <c r="E36" s="117" t="s">
        <v>13</v>
      </c>
      <c r="F36" s="118">
        <v>114</v>
      </c>
      <c r="G36" s="119">
        <v>19.149999999999999</v>
      </c>
      <c r="H36" s="120">
        <f>G36*H13</f>
        <v>23.878134999999997</v>
      </c>
      <c r="I36" s="120">
        <f>F36*H36</f>
        <v>2722.1073899999997</v>
      </c>
    </row>
    <row r="37" spans="1:10" ht="20.100000000000001" customHeight="1">
      <c r="A37" s="64"/>
      <c r="B37" s="66" t="s">
        <v>14</v>
      </c>
      <c r="C37" s="66">
        <v>88477</v>
      </c>
      <c r="D37" s="19" t="s">
        <v>134</v>
      </c>
      <c r="E37" s="117" t="s">
        <v>13</v>
      </c>
      <c r="F37" s="118">
        <v>114</v>
      </c>
      <c r="G37" s="119">
        <v>20.02</v>
      </c>
      <c r="H37" s="120">
        <f>G37*H13</f>
        <v>24.962937999999998</v>
      </c>
      <c r="I37" s="120">
        <f>F37*H37</f>
        <v>2845.7749319999998</v>
      </c>
    </row>
    <row r="38" spans="1:10" ht="20.100000000000001" customHeight="1">
      <c r="A38" s="64"/>
      <c r="B38" s="66" t="s">
        <v>15</v>
      </c>
      <c r="C38" s="66">
        <v>87249</v>
      </c>
      <c r="D38" s="19" t="s">
        <v>119</v>
      </c>
      <c r="E38" s="117" t="s">
        <v>13</v>
      </c>
      <c r="F38" s="118">
        <v>114</v>
      </c>
      <c r="G38" s="119">
        <v>37.020000000000003</v>
      </c>
      <c r="H38" s="120">
        <f>H13*G38</f>
        <v>46.160238</v>
      </c>
      <c r="I38" s="120">
        <f>F38*H38</f>
        <v>5262.2671319999999</v>
      </c>
    </row>
    <row r="39" spans="1:10" ht="20.100000000000001" customHeight="1">
      <c r="A39" s="64"/>
      <c r="B39" s="66" t="s">
        <v>27</v>
      </c>
      <c r="C39" s="66">
        <v>88649</v>
      </c>
      <c r="D39" s="19" t="s">
        <v>120</v>
      </c>
      <c r="E39" s="117" t="s">
        <v>93</v>
      </c>
      <c r="F39" s="118">
        <v>45</v>
      </c>
      <c r="G39" s="119">
        <v>4.3</v>
      </c>
      <c r="H39" s="120">
        <f>H13*G39</f>
        <v>5.3616699999999993</v>
      </c>
      <c r="I39" s="120">
        <f>F39*H39</f>
        <v>241.27514999999997</v>
      </c>
    </row>
    <row r="40" spans="1:10" ht="20.100000000000001" customHeight="1">
      <c r="A40" s="64"/>
      <c r="B40" s="66" t="s">
        <v>32</v>
      </c>
      <c r="C40" s="66" t="s">
        <v>114</v>
      </c>
      <c r="D40" s="19" t="s">
        <v>135</v>
      </c>
      <c r="E40" s="117" t="s">
        <v>13</v>
      </c>
      <c r="F40" s="118">
        <v>180</v>
      </c>
      <c r="G40" s="119">
        <v>45</v>
      </c>
      <c r="H40" s="120">
        <f>H13*G40</f>
        <v>56.110499999999995</v>
      </c>
      <c r="I40" s="120">
        <f>F40*H40</f>
        <v>10099.89</v>
      </c>
    </row>
    <row r="41" spans="1:10" ht="20.100000000000001" customHeight="1">
      <c r="A41" s="64"/>
      <c r="B41" s="66"/>
      <c r="C41" s="66"/>
      <c r="D41" s="13" t="s">
        <v>41</v>
      </c>
      <c r="E41" s="117"/>
      <c r="F41" s="118"/>
      <c r="G41" s="119"/>
      <c r="H41" s="120"/>
      <c r="I41" s="167">
        <f>SUM(I35:I40)</f>
        <v>21171.314603999999</v>
      </c>
    </row>
    <row r="42" spans="1:10" ht="14.25" customHeight="1">
      <c r="A42" s="64"/>
      <c r="B42" s="64"/>
      <c r="C42" s="64"/>
      <c r="D42" s="27"/>
      <c r="E42" s="64"/>
      <c r="F42" s="44"/>
      <c r="G42" s="43"/>
      <c r="H42" s="9"/>
      <c r="I42" s="9"/>
    </row>
    <row r="43" spans="1:10" ht="20.100000000000001" customHeight="1">
      <c r="A43" s="8"/>
      <c r="B43" s="39" t="s">
        <v>58</v>
      </c>
      <c r="C43" s="39"/>
      <c r="D43" s="23" t="s">
        <v>23</v>
      </c>
      <c r="E43" s="23"/>
      <c r="F43" s="47"/>
      <c r="G43" s="47"/>
      <c r="H43" s="23"/>
      <c r="I43" s="40"/>
    </row>
    <row r="44" spans="1:10" s="22" customFormat="1" ht="30" customHeight="1" outlineLevel="1">
      <c r="A44" s="8"/>
      <c r="B44" s="17" t="s">
        <v>16</v>
      </c>
      <c r="C44" s="17">
        <v>72120</v>
      </c>
      <c r="D44" s="62" t="s">
        <v>104</v>
      </c>
      <c r="E44" s="63" t="s">
        <v>13</v>
      </c>
      <c r="F44" s="31">
        <v>7.35</v>
      </c>
      <c r="G44" s="59">
        <v>216.96</v>
      </c>
      <c r="H44" s="16">
        <f>G44*H13</f>
        <v>270.527424</v>
      </c>
      <c r="I44" s="16">
        <f t="shared" ref="I44:I49" si="1">H44*F44</f>
        <v>1988.3765663999998</v>
      </c>
      <c r="J44" s="1"/>
    </row>
    <row r="45" spans="1:10" s="22" customFormat="1" ht="30" customHeight="1" outlineLevel="1">
      <c r="A45" s="64"/>
      <c r="B45" s="17" t="s">
        <v>82</v>
      </c>
      <c r="C45" s="17">
        <v>72120</v>
      </c>
      <c r="D45" s="62" t="s">
        <v>105</v>
      </c>
      <c r="E45" s="63" t="s">
        <v>13</v>
      </c>
      <c r="F45" s="31">
        <v>8.4</v>
      </c>
      <c r="G45" s="59">
        <v>216.96</v>
      </c>
      <c r="H45" s="16">
        <f>G45*H13</f>
        <v>270.527424</v>
      </c>
      <c r="I45" s="16">
        <f t="shared" si="1"/>
        <v>2272.4303616000002</v>
      </c>
      <c r="J45" s="1"/>
    </row>
    <row r="46" spans="1:10" s="22" customFormat="1" ht="20.100000000000001" customHeight="1" outlineLevel="1">
      <c r="A46" s="64"/>
      <c r="B46" s="17" t="s">
        <v>84</v>
      </c>
      <c r="C46" s="17">
        <v>72120</v>
      </c>
      <c r="D46" s="62" t="s">
        <v>106</v>
      </c>
      <c r="E46" s="63" t="s">
        <v>13</v>
      </c>
      <c r="F46" s="31">
        <v>4.2</v>
      </c>
      <c r="G46" s="59">
        <v>216.96</v>
      </c>
      <c r="H46" s="16">
        <f>G46*H13</f>
        <v>270.527424</v>
      </c>
      <c r="I46" s="16">
        <f t="shared" si="1"/>
        <v>1136.2151808000001</v>
      </c>
      <c r="J46" s="1"/>
    </row>
    <row r="47" spans="1:10" s="22" customFormat="1" ht="30" customHeight="1" outlineLevel="1">
      <c r="A47" s="8"/>
      <c r="B47" s="17" t="s">
        <v>87</v>
      </c>
      <c r="C47" s="17">
        <v>72120</v>
      </c>
      <c r="D47" s="62" t="s">
        <v>107</v>
      </c>
      <c r="E47" s="17" t="s">
        <v>13</v>
      </c>
      <c r="F47" s="31">
        <v>9.3000000000000007</v>
      </c>
      <c r="G47" s="59">
        <v>245</v>
      </c>
      <c r="H47" s="16">
        <f>G47*H13</f>
        <v>305.4905</v>
      </c>
      <c r="I47" s="16">
        <f t="shared" si="1"/>
        <v>2841.0616500000001</v>
      </c>
      <c r="J47" s="1"/>
    </row>
    <row r="48" spans="1:10" s="22" customFormat="1" ht="30" customHeight="1" outlineLevel="1">
      <c r="A48" s="64"/>
      <c r="B48" s="17" t="s">
        <v>89</v>
      </c>
      <c r="C48" s="17">
        <v>84885</v>
      </c>
      <c r="D48" s="62" t="s">
        <v>116</v>
      </c>
      <c r="E48" s="17" t="s">
        <v>108</v>
      </c>
      <c r="F48" s="31">
        <v>20</v>
      </c>
      <c r="G48" s="59">
        <v>245</v>
      </c>
      <c r="H48" s="16">
        <f>G48*H13</f>
        <v>305.4905</v>
      </c>
      <c r="I48" s="16">
        <f>F48*H48</f>
        <v>6109.8099999999995</v>
      </c>
      <c r="J48" s="1"/>
    </row>
    <row r="49" spans="1:9" ht="20.100000000000001" customHeight="1" outlineLevel="1">
      <c r="A49" s="64"/>
      <c r="B49" s="17" t="s">
        <v>91</v>
      </c>
      <c r="C49" s="17" t="s">
        <v>109</v>
      </c>
      <c r="D49" s="62" t="s">
        <v>72</v>
      </c>
      <c r="E49" s="17" t="s">
        <v>13</v>
      </c>
      <c r="F49" s="46">
        <v>20.8</v>
      </c>
      <c r="G49" s="59">
        <v>350</v>
      </c>
      <c r="H49" s="16">
        <f>G49*H13</f>
        <v>436.41499999999996</v>
      </c>
      <c r="I49" s="16">
        <f t="shared" si="1"/>
        <v>9077.4319999999989</v>
      </c>
    </row>
    <row r="50" spans="1:9" ht="20.100000000000001" customHeight="1" outlineLevel="1">
      <c r="A50" s="8"/>
      <c r="B50" s="127" t="s">
        <v>41</v>
      </c>
      <c r="C50" s="128"/>
      <c r="D50" s="128"/>
      <c r="E50" s="128"/>
      <c r="F50" s="128"/>
      <c r="G50" s="129"/>
      <c r="H50" s="20"/>
      <c r="I50" s="21">
        <f>SUM(I44:I49)</f>
        <v>23425.325758799998</v>
      </c>
    </row>
    <row r="51" spans="1:9" ht="20.100000000000001" customHeight="1">
      <c r="A51" s="8"/>
      <c r="B51" s="8"/>
      <c r="C51" s="64"/>
      <c r="D51" s="27"/>
      <c r="E51" s="8"/>
      <c r="F51" s="44"/>
      <c r="G51" s="43"/>
      <c r="H51" s="9"/>
      <c r="I51" s="9"/>
    </row>
    <row r="52" spans="1:9" ht="20.100000000000001" customHeight="1">
      <c r="A52" s="8"/>
      <c r="B52" s="39" t="s">
        <v>59</v>
      </c>
      <c r="C52" s="39"/>
      <c r="D52" s="23" t="s">
        <v>29</v>
      </c>
      <c r="E52" s="23"/>
      <c r="F52" s="47"/>
      <c r="G52" s="47"/>
      <c r="H52" s="23"/>
      <c r="I52" s="40"/>
    </row>
    <row r="53" spans="1:9" ht="20.100000000000001" customHeight="1" outlineLevel="1">
      <c r="A53" s="8"/>
      <c r="B53" s="17" t="s">
        <v>17</v>
      </c>
      <c r="C53" s="17">
        <v>72110</v>
      </c>
      <c r="D53" s="62" t="s">
        <v>85</v>
      </c>
      <c r="E53" s="17" t="s">
        <v>13</v>
      </c>
      <c r="F53" s="46">
        <v>38</v>
      </c>
      <c r="G53" s="59">
        <v>95</v>
      </c>
      <c r="H53" s="16">
        <f>G53*H13</f>
        <v>118.45549999999999</v>
      </c>
      <c r="I53" s="16">
        <f>H53*F53</f>
        <v>4501.3089999999993</v>
      </c>
    </row>
    <row r="54" spans="1:9" ht="20.100000000000001" customHeight="1" outlineLevel="1">
      <c r="A54" s="64"/>
      <c r="B54" s="17" t="s">
        <v>24</v>
      </c>
      <c r="C54" s="17">
        <f>C53</f>
        <v>72110</v>
      </c>
      <c r="D54" s="62" t="s">
        <v>88</v>
      </c>
      <c r="E54" s="17" t="s">
        <v>13</v>
      </c>
      <c r="F54" s="46">
        <v>38</v>
      </c>
      <c r="G54" s="59">
        <v>95</v>
      </c>
      <c r="H54" s="16">
        <f>G54*H13</f>
        <v>118.45549999999999</v>
      </c>
      <c r="I54" s="16">
        <f t="shared" ref="I54:I59" si="2">F54*H54</f>
        <v>4501.3089999999993</v>
      </c>
    </row>
    <row r="55" spans="1:9" ht="20.100000000000001" customHeight="1" outlineLevel="1">
      <c r="A55" s="64"/>
      <c r="B55" s="17" t="s">
        <v>28</v>
      </c>
      <c r="C55" s="17" t="s">
        <v>113</v>
      </c>
      <c r="D55" s="62" t="s">
        <v>83</v>
      </c>
      <c r="E55" s="17" t="s">
        <v>13</v>
      </c>
      <c r="F55" s="46">
        <v>98</v>
      </c>
      <c r="G55" s="59">
        <v>150</v>
      </c>
      <c r="H55" s="16">
        <f>G55*H13</f>
        <v>187.035</v>
      </c>
      <c r="I55" s="16">
        <f t="shared" si="2"/>
        <v>18329.43</v>
      </c>
    </row>
    <row r="56" spans="1:9" ht="20.100000000000001" customHeight="1" outlineLevel="1">
      <c r="A56" s="64"/>
      <c r="B56" s="17" t="s">
        <v>122</v>
      </c>
      <c r="C56" s="17" t="s">
        <v>113</v>
      </c>
      <c r="D56" s="62" t="s">
        <v>86</v>
      </c>
      <c r="E56" s="17" t="s">
        <v>13</v>
      </c>
      <c r="F56" s="46">
        <v>36</v>
      </c>
      <c r="G56" s="59">
        <v>150</v>
      </c>
      <c r="H56" s="16">
        <f>G56*H13</f>
        <v>187.035</v>
      </c>
      <c r="I56" s="16">
        <f t="shared" si="2"/>
        <v>6733.26</v>
      </c>
    </row>
    <row r="57" spans="1:9" ht="20.100000000000001" customHeight="1" outlineLevel="1">
      <c r="A57" s="64"/>
      <c r="B57" s="17" t="s">
        <v>123</v>
      </c>
      <c r="C57" s="17">
        <v>72105</v>
      </c>
      <c r="D57" s="62" t="s">
        <v>110</v>
      </c>
      <c r="E57" s="17" t="s">
        <v>93</v>
      </c>
      <c r="F57" s="46">
        <v>20</v>
      </c>
      <c r="G57" s="59">
        <v>41.56</v>
      </c>
      <c r="H57" s="16">
        <f>G57*H13</f>
        <v>51.821163999999996</v>
      </c>
      <c r="I57" s="16">
        <f t="shared" si="2"/>
        <v>1036.42328</v>
      </c>
    </row>
    <row r="58" spans="1:9" ht="20.100000000000001" customHeight="1" outlineLevel="1">
      <c r="A58" s="64"/>
      <c r="B58" s="17" t="s">
        <v>124</v>
      </c>
      <c r="C58" s="17">
        <v>84045</v>
      </c>
      <c r="D58" s="62" t="s">
        <v>111</v>
      </c>
      <c r="E58" s="17" t="s">
        <v>18</v>
      </c>
      <c r="F58" s="46">
        <v>12</v>
      </c>
      <c r="G58" s="59">
        <v>24.91</v>
      </c>
      <c r="H58" s="16">
        <f>G58*H13</f>
        <v>31.060278999999998</v>
      </c>
      <c r="I58" s="16">
        <f t="shared" si="2"/>
        <v>372.72334799999999</v>
      </c>
    </row>
    <row r="59" spans="1:9" ht="20.100000000000001" customHeight="1" outlineLevel="1">
      <c r="A59" s="64"/>
      <c r="B59" s="17" t="s">
        <v>125</v>
      </c>
      <c r="C59" s="17">
        <v>84045</v>
      </c>
      <c r="D59" s="62" t="s">
        <v>92</v>
      </c>
      <c r="E59" s="17" t="s">
        <v>93</v>
      </c>
      <c r="F59" s="46">
        <v>40</v>
      </c>
      <c r="G59" s="59">
        <v>24.91</v>
      </c>
      <c r="H59" s="16">
        <f>G59*H13</f>
        <v>31.060278999999998</v>
      </c>
      <c r="I59" s="16">
        <f t="shared" si="2"/>
        <v>1242.4111599999999</v>
      </c>
    </row>
    <row r="60" spans="1:9" ht="20.100000000000001" customHeight="1" outlineLevel="1">
      <c r="A60" s="8"/>
      <c r="B60" s="127" t="s">
        <v>41</v>
      </c>
      <c r="C60" s="128"/>
      <c r="D60" s="128"/>
      <c r="E60" s="128"/>
      <c r="F60" s="128"/>
      <c r="G60" s="129"/>
      <c r="H60" s="20"/>
      <c r="I60" s="21">
        <f>SUM(I53:I59)</f>
        <v>36716.865788000003</v>
      </c>
    </row>
    <row r="61" spans="1:9" ht="20.100000000000001" customHeight="1">
      <c r="A61" s="8"/>
      <c r="B61" s="8"/>
      <c r="C61" s="64"/>
      <c r="D61" s="27"/>
      <c r="E61" s="8"/>
      <c r="F61" s="44"/>
      <c r="G61" s="43"/>
      <c r="H61" s="9"/>
      <c r="I61" s="9"/>
    </row>
    <row r="62" spans="1:9" ht="20.100000000000001" customHeight="1">
      <c r="A62" s="8"/>
      <c r="B62" s="39" t="s">
        <v>60</v>
      </c>
      <c r="C62" s="39"/>
      <c r="D62" s="23" t="s">
        <v>30</v>
      </c>
      <c r="E62" s="23"/>
      <c r="F62" s="49"/>
      <c r="G62" s="47"/>
      <c r="H62" s="23"/>
      <c r="I62" s="40"/>
    </row>
    <row r="63" spans="1:9" ht="30" customHeight="1" outlineLevel="1">
      <c r="A63" s="8"/>
      <c r="B63" s="17" t="s">
        <v>81</v>
      </c>
      <c r="C63" s="17">
        <v>87873</v>
      </c>
      <c r="D63" s="18" t="s">
        <v>33</v>
      </c>
      <c r="E63" s="17" t="s">
        <v>13</v>
      </c>
      <c r="F63" s="46">
        <v>220</v>
      </c>
      <c r="G63" s="59">
        <v>3.64</v>
      </c>
      <c r="H63" s="16">
        <f>G63*H13</f>
        <v>4.538716</v>
      </c>
      <c r="I63" s="16">
        <f>H63*F63</f>
        <v>998.51751999999999</v>
      </c>
    </row>
    <row r="64" spans="1:9" ht="33" customHeight="1" outlineLevel="1">
      <c r="A64" s="8"/>
      <c r="B64" s="17" t="s">
        <v>126</v>
      </c>
      <c r="C64" s="17">
        <v>87875</v>
      </c>
      <c r="D64" s="18" t="s">
        <v>35</v>
      </c>
      <c r="E64" s="17" t="s">
        <v>13</v>
      </c>
      <c r="F64" s="46">
        <v>220</v>
      </c>
      <c r="G64" s="59">
        <v>36</v>
      </c>
      <c r="H64" s="16">
        <f>G64*H13</f>
        <v>44.888399999999997</v>
      </c>
      <c r="I64" s="16">
        <f t="shared" ref="I64:I65" si="3">H64*F64</f>
        <v>9875.4479999999985</v>
      </c>
    </row>
    <row r="65" spans="1:10" ht="30" customHeight="1" outlineLevel="1">
      <c r="A65" s="8"/>
      <c r="B65" s="17" t="s">
        <v>127</v>
      </c>
      <c r="C65" s="17">
        <v>75481</v>
      </c>
      <c r="D65" s="18" t="s">
        <v>112</v>
      </c>
      <c r="E65" s="17" t="s">
        <v>13</v>
      </c>
      <c r="F65" s="46">
        <v>220</v>
      </c>
      <c r="G65" s="59">
        <v>16.45</v>
      </c>
      <c r="H65" s="16">
        <f>G65*H13</f>
        <v>20.511504999999996</v>
      </c>
      <c r="I65" s="16">
        <f t="shared" si="3"/>
        <v>4512.5310999999992</v>
      </c>
    </row>
    <row r="66" spans="1:10" ht="20.100000000000001" customHeight="1" outlineLevel="1">
      <c r="A66" s="8"/>
      <c r="B66" s="127" t="s">
        <v>41</v>
      </c>
      <c r="C66" s="128"/>
      <c r="D66" s="128"/>
      <c r="E66" s="128"/>
      <c r="F66" s="128"/>
      <c r="G66" s="129"/>
      <c r="H66" s="20"/>
      <c r="I66" s="21">
        <f>SUM(I63:I65)</f>
        <v>15386.496619999998</v>
      </c>
    </row>
    <row r="67" spans="1:10" ht="20.100000000000001" customHeight="1">
      <c r="A67" s="8"/>
      <c r="B67" s="8"/>
      <c r="C67" s="64"/>
      <c r="D67" s="27"/>
      <c r="E67" s="8"/>
      <c r="F67" s="44"/>
      <c r="G67" s="43"/>
      <c r="H67" s="9"/>
      <c r="I67" s="9"/>
    </row>
    <row r="68" spans="1:10" ht="20.100000000000001" customHeight="1">
      <c r="A68" s="64"/>
      <c r="B68" s="38" t="s">
        <v>61</v>
      </c>
      <c r="C68" s="38"/>
      <c r="D68" s="109" t="s">
        <v>73</v>
      </c>
      <c r="E68" s="38"/>
      <c r="F68" s="50"/>
      <c r="G68" s="49"/>
      <c r="H68" s="36"/>
      <c r="I68" s="36"/>
    </row>
    <row r="69" spans="1:10" ht="20.100000000000001" customHeight="1">
      <c r="A69" s="64"/>
      <c r="B69" s="138" t="s">
        <v>20</v>
      </c>
      <c r="C69" s="138" t="s">
        <v>113</v>
      </c>
      <c r="D69" s="114" t="s">
        <v>74</v>
      </c>
      <c r="E69" s="138" t="s">
        <v>18</v>
      </c>
      <c r="F69" s="140">
        <v>6.05</v>
      </c>
      <c r="G69" s="140">
        <v>480</v>
      </c>
      <c r="H69" s="142">
        <f>G69*H13</f>
        <v>598.51199999999994</v>
      </c>
      <c r="I69" s="133">
        <f>F69*H69</f>
        <v>3620.9975999999997</v>
      </c>
    </row>
    <row r="70" spans="1:10" ht="20.100000000000001" customHeight="1">
      <c r="A70" s="64"/>
      <c r="B70" s="139"/>
      <c r="C70" s="139"/>
      <c r="D70" s="115" t="s">
        <v>75</v>
      </c>
      <c r="E70" s="139"/>
      <c r="F70" s="141"/>
      <c r="G70" s="141"/>
      <c r="H70" s="139"/>
      <c r="I70" s="134"/>
    </row>
    <row r="71" spans="1:10" ht="20.100000000000001" customHeight="1">
      <c r="A71" s="64"/>
      <c r="B71" s="135" t="s">
        <v>41</v>
      </c>
      <c r="C71" s="136"/>
      <c r="D71" s="136"/>
      <c r="E71" s="136"/>
      <c r="F71" s="136"/>
      <c r="G71" s="137"/>
      <c r="H71" s="14"/>
      <c r="I71" s="113">
        <f>I69</f>
        <v>3620.9975999999997</v>
      </c>
    </row>
    <row r="72" spans="1:10" ht="20.100000000000001" customHeight="1">
      <c r="A72" s="64"/>
      <c r="B72" s="64"/>
      <c r="C72" s="64"/>
      <c r="D72" s="27"/>
      <c r="E72" s="64"/>
      <c r="F72" s="44"/>
      <c r="G72" s="43"/>
      <c r="H72" s="9"/>
      <c r="I72" s="9"/>
    </row>
    <row r="73" spans="1:10" ht="20.100000000000001" customHeight="1">
      <c r="A73" s="8"/>
      <c r="B73" s="39" t="s">
        <v>62</v>
      </c>
      <c r="C73" s="39"/>
      <c r="D73" s="23" t="s">
        <v>0</v>
      </c>
      <c r="E73" s="23"/>
      <c r="F73" s="47"/>
      <c r="G73" s="47"/>
      <c r="H73" s="23"/>
      <c r="I73" s="40"/>
    </row>
    <row r="74" spans="1:10" ht="20.100000000000001" customHeight="1" outlineLevel="1">
      <c r="A74" s="8"/>
      <c r="B74" s="17" t="s">
        <v>25</v>
      </c>
      <c r="C74" s="17">
        <v>73415</v>
      </c>
      <c r="D74" s="18" t="s">
        <v>34</v>
      </c>
      <c r="E74" s="17" t="s">
        <v>13</v>
      </c>
      <c r="F74" s="46">
        <v>1200</v>
      </c>
      <c r="G74" s="59">
        <v>15.31</v>
      </c>
      <c r="H74" s="16">
        <f>G74*H13</f>
        <v>19.090038999999997</v>
      </c>
      <c r="I74" s="16">
        <f t="shared" ref="I74:I75" si="4">H74*F74</f>
        <v>22908.046799999996</v>
      </c>
    </row>
    <row r="75" spans="1:10" ht="20.100000000000001" customHeight="1" outlineLevel="1">
      <c r="A75" s="8"/>
      <c r="B75" s="17" t="s">
        <v>128</v>
      </c>
      <c r="C75" s="17">
        <v>73415</v>
      </c>
      <c r="D75" s="18" t="s">
        <v>76</v>
      </c>
      <c r="E75" s="17" t="s">
        <v>13</v>
      </c>
      <c r="F75" s="46">
        <v>310</v>
      </c>
      <c r="G75" s="59">
        <v>15.31</v>
      </c>
      <c r="H75" s="16">
        <f>G75*H13</f>
        <v>19.090038999999997</v>
      </c>
      <c r="I75" s="16">
        <f t="shared" si="4"/>
        <v>5917.9120899999989</v>
      </c>
    </row>
    <row r="76" spans="1:10" ht="20.100000000000001" customHeight="1" outlineLevel="1">
      <c r="A76" s="8"/>
      <c r="B76" s="127" t="s">
        <v>41</v>
      </c>
      <c r="C76" s="128"/>
      <c r="D76" s="128"/>
      <c r="E76" s="128"/>
      <c r="F76" s="128"/>
      <c r="G76" s="129"/>
      <c r="H76" s="20"/>
      <c r="I76" s="21">
        <f>SUM(I74:I75)</f>
        <v>28825.958889999994</v>
      </c>
    </row>
    <row r="77" spans="1:10" s="29" customFormat="1" ht="20.100000000000001" customHeight="1">
      <c r="A77" s="8"/>
      <c r="B77" s="8"/>
      <c r="C77" s="64"/>
      <c r="D77" s="27"/>
      <c r="E77" s="8"/>
      <c r="F77" s="44"/>
      <c r="G77" s="43"/>
      <c r="H77" s="9"/>
      <c r="I77" s="9"/>
      <c r="J77" s="1"/>
    </row>
    <row r="78" spans="1:10" ht="20.100000000000001" customHeight="1" collapsed="1">
      <c r="A78" s="8"/>
      <c r="B78" s="39" t="s">
        <v>63</v>
      </c>
      <c r="C78" s="39"/>
      <c r="D78" s="23" t="s">
        <v>77</v>
      </c>
      <c r="E78" s="23"/>
      <c r="F78" s="47"/>
      <c r="G78" s="47"/>
      <c r="H78" s="23"/>
      <c r="I78" s="40"/>
    </row>
    <row r="79" spans="1:10" s="29" customFormat="1" ht="38.25" customHeight="1" outlineLevel="1">
      <c r="A79" s="8"/>
      <c r="B79" s="32" t="s">
        <v>26</v>
      </c>
      <c r="C79" s="32" t="s">
        <v>114</v>
      </c>
      <c r="D79" s="18" t="s">
        <v>115</v>
      </c>
      <c r="E79" s="28" t="s">
        <v>78</v>
      </c>
      <c r="F79" s="65">
        <v>1</v>
      </c>
      <c r="G79" s="59">
        <v>19800</v>
      </c>
      <c r="H79" s="33">
        <f>G79*H13</f>
        <v>24688.62</v>
      </c>
      <c r="I79" s="33">
        <f>H79*F79</f>
        <v>24688.62</v>
      </c>
      <c r="J79" s="1"/>
    </row>
    <row r="80" spans="1:10" s="29" customFormat="1" ht="20.100000000000001" customHeight="1" outlineLevel="1">
      <c r="A80" s="8"/>
      <c r="B80" s="127" t="s">
        <v>41</v>
      </c>
      <c r="C80" s="128"/>
      <c r="D80" s="128"/>
      <c r="E80" s="128"/>
      <c r="F80" s="128"/>
      <c r="G80" s="129"/>
      <c r="H80" s="20"/>
      <c r="I80" s="21">
        <f>SUM(I79:I79)</f>
        <v>24688.62</v>
      </c>
      <c r="J80" s="1"/>
    </row>
    <row r="81" spans="1:10" s="29" customFormat="1" ht="20.100000000000001" customHeight="1">
      <c r="A81" s="8"/>
      <c r="B81" s="8"/>
      <c r="C81" s="64"/>
      <c r="D81" s="27"/>
      <c r="E81" s="8"/>
      <c r="F81" s="44"/>
      <c r="G81" s="43"/>
      <c r="H81" s="9"/>
      <c r="I81" s="9"/>
      <c r="J81" s="1"/>
    </row>
    <row r="82" spans="1:10" ht="20.100000000000001" customHeight="1">
      <c r="A82" s="8"/>
      <c r="B82" s="39" t="s">
        <v>129</v>
      </c>
      <c r="C82" s="39"/>
      <c r="D82" s="23" t="s">
        <v>1</v>
      </c>
      <c r="E82" s="23"/>
      <c r="F82" s="47"/>
      <c r="G82" s="47"/>
      <c r="H82" s="23"/>
      <c r="I82" s="40"/>
    </row>
    <row r="83" spans="1:10" ht="20.100000000000001" customHeight="1" outlineLevel="1">
      <c r="A83" s="8"/>
      <c r="B83" s="17" t="s">
        <v>130</v>
      </c>
      <c r="C83" s="17">
        <v>9537</v>
      </c>
      <c r="D83" s="25" t="s">
        <v>2</v>
      </c>
      <c r="E83" s="17" t="s">
        <v>78</v>
      </c>
      <c r="F83" s="46">
        <v>1</v>
      </c>
      <c r="G83" s="59">
        <v>1180</v>
      </c>
      <c r="H83" s="16">
        <f>G83*H13</f>
        <v>1471.3419999999999</v>
      </c>
      <c r="I83" s="16">
        <f>H83*F83</f>
        <v>1471.3419999999999</v>
      </c>
    </row>
    <row r="84" spans="1:10" ht="20.100000000000001" customHeight="1" outlineLevel="1">
      <c r="A84" s="64"/>
      <c r="B84" s="17" t="s">
        <v>131</v>
      </c>
      <c r="C84" s="17" t="s">
        <v>114</v>
      </c>
      <c r="D84" s="25" t="s">
        <v>121</v>
      </c>
      <c r="E84" s="17" t="s">
        <v>78</v>
      </c>
      <c r="F84" s="46">
        <v>1</v>
      </c>
      <c r="G84" s="59">
        <v>2800</v>
      </c>
      <c r="H84" s="16">
        <f>G84*H13</f>
        <v>3491.3199999999997</v>
      </c>
      <c r="I84" s="16">
        <f>F84*H84</f>
        <v>3491.3199999999997</v>
      </c>
    </row>
    <row r="85" spans="1:10" ht="20.100000000000001" customHeight="1" outlineLevel="1">
      <c r="A85" s="8"/>
      <c r="B85" s="127" t="s">
        <v>41</v>
      </c>
      <c r="C85" s="128"/>
      <c r="D85" s="128"/>
      <c r="E85" s="128"/>
      <c r="F85" s="128"/>
      <c r="G85" s="129"/>
      <c r="H85" s="20"/>
      <c r="I85" s="21">
        <f>SUM(I83:I84)</f>
        <v>4962.6619999999994</v>
      </c>
    </row>
    <row r="86" spans="1:10" ht="20.100000000000001" customHeight="1">
      <c r="A86" s="8"/>
      <c r="B86" s="8"/>
      <c r="C86" s="64"/>
      <c r="D86" s="27"/>
      <c r="E86" s="8"/>
      <c r="F86" s="44"/>
      <c r="G86" s="43"/>
      <c r="H86" s="9"/>
      <c r="I86" s="9"/>
    </row>
    <row r="87" spans="1:10" ht="20.100000000000001" customHeight="1">
      <c r="A87" s="8"/>
      <c r="B87" s="130" t="s">
        <v>40</v>
      </c>
      <c r="C87" s="131"/>
      <c r="D87" s="131"/>
      <c r="E87" s="131"/>
      <c r="F87" s="131"/>
      <c r="G87" s="132"/>
      <c r="H87" s="58"/>
      <c r="I87" s="24">
        <f>I19+I23+I33+I41+I50+I66+I60+I71+I76+I80+I85</f>
        <v>189882.64852394001</v>
      </c>
      <c r="J87" s="41"/>
    </row>
    <row r="88" spans="1:10" ht="20.100000000000001" customHeight="1" collapsed="1">
      <c r="D88" s="27"/>
      <c r="E88" s="8"/>
      <c r="F88" s="44"/>
      <c r="G88" s="43"/>
    </row>
    <row r="89" spans="1:10" ht="20.100000000000001" customHeight="1">
      <c r="D89" s="27"/>
      <c r="E89" s="8"/>
      <c r="F89" s="44"/>
      <c r="G89" s="126" t="s">
        <v>80</v>
      </c>
      <c r="H89" s="126"/>
      <c r="I89" s="126"/>
    </row>
    <row r="90" spans="1:10">
      <c r="D90" s="34"/>
    </row>
    <row r="91" spans="1:10">
      <c r="D91" s="34"/>
    </row>
    <row r="92" spans="1:10">
      <c r="D92" s="73"/>
    </row>
    <row r="93" spans="1:10">
      <c r="D93" s="10"/>
    </row>
  </sheetData>
  <mergeCells count="30">
    <mergeCell ref="D12:H12"/>
    <mergeCell ref="B60:G60"/>
    <mergeCell ref="B14:B15"/>
    <mergeCell ref="D14:D15"/>
    <mergeCell ref="E14:E15"/>
    <mergeCell ref="F14:F15"/>
    <mergeCell ref="B19:G19"/>
    <mergeCell ref="B50:G50"/>
    <mergeCell ref="C14:C15"/>
    <mergeCell ref="G89:I89"/>
    <mergeCell ref="B66:G66"/>
    <mergeCell ref="B76:G76"/>
    <mergeCell ref="B80:G80"/>
    <mergeCell ref="B85:G85"/>
    <mergeCell ref="B87:G87"/>
    <mergeCell ref="I69:I70"/>
    <mergeCell ref="B71:G71"/>
    <mergeCell ref="B69:B70"/>
    <mergeCell ref="E69:E70"/>
    <mergeCell ref="F69:F70"/>
    <mergeCell ref="G69:G70"/>
    <mergeCell ref="H69:H70"/>
    <mergeCell ref="C69:C70"/>
    <mergeCell ref="B10:H10"/>
    <mergeCell ref="D2:I2"/>
    <mergeCell ref="D3:I3"/>
    <mergeCell ref="D4:I4"/>
    <mergeCell ref="D5:I5"/>
    <mergeCell ref="D6:I6"/>
    <mergeCell ref="B8:I8"/>
  </mergeCells>
  <conditionalFormatting sqref="H19 F14:H14 F83:F84 H83:H84 F79 F82:H82 G15:H15">
    <cfRule type="cellIs" dxfId="6" priority="57" stopIfTrue="1" operator="equal">
      <formula>0</formula>
    </cfRule>
  </conditionalFormatting>
  <conditionalFormatting sqref="H50">
    <cfRule type="cellIs" dxfId="5" priority="52" stopIfTrue="1" operator="equal">
      <formula>0</formula>
    </cfRule>
  </conditionalFormatting>
  <conditionalFormatting sqref="H60">
    <cfRule type="cellIs" dxfId="4" priority="51" stopIfTrue="1" operator="equal">
      <formula>0</formula>
    </cfRule>
  </conditionalFormatting>
  <conditionalFormatting sqref="H66">
    <cfRule type="cellIs" dxfId="3" priority="49" stopIfTrue="1" operator="equal">
      <formula>0</formula>
    </cfRule>
  </conditionalFormatting>
  <conditionalFormatting sqref="H76">
    <cfRule type="cellIs" dxfId="2" priority="47" stopIfTrue="1" operator="equal">
      <formula>0</formula>
    </cfRule>
  </conditionalFormatting>
  <conditionalFormatting sqref="H80">
    <cfRule type="cellIs" dxfId="1" priority="41" stopIfTrue="1" operator="equal">
      <formula>0</formula>
    </cfRule>
  </conditionalFormatting>
  <conditionalFormatting sqref="H85">
    <cfRule type="cellIs" dxfId="0" priority="35" stopIfTrue="1" operator="equal">
      <formula>0</formula>
    </cfRule>
  </conditionalFormatting>
  <printOptions horizontalCentered="1"/>
  <pageMargins left="0.27559055118110237" right="0.35433070866141736" top="1.1811023622047245" bottom="0.31496062992125984" header="0.35433070866141736" footer="0.19685039370078741"/>
  <pageSetup paperSize="9" scale="62" fitToHeight="0" orientation="portrait" r:id="rId1"/>
  <headerFooter alignWithMargins="0">
    <oddFooter>Página &amp;P de &amp;N</oddFooter>
  </headerFooter>
  <rowBreaks count="1" manualBreakCount="1">
    <brk id="6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3"/>
  <sheetViews>
    <sheetView view="pageBreakPreview" zoomScale="60" zoomScaleNormal="100" workbookViewId="0">
      <selection activeCell="H35" sqref="H35"/>
    </sheetView>
  </sheetViews>
  <sheetFormatPr defaultColWidth="8" defaultRowHeight="12.75"/>
  <cols>
    <col min="1" max="1" width="4.625" style="74" bestFit="1" customWidth="1"/>
    <col min="2" max="2" width="38.75" style="74" customWidth="1"/>
    <col min="3" max="3" width="10.875" style="74" customWidth="1"/>
    <col min="4" max="4" width="8" style="102" customWidth="1"/>
    <col min="5" max="5" width="7.125" style="102" hidden="1" customWidth="1"/>
    <col min="6" max="6" width="8.125" style="74" customWidth="1"/>
    <col min="7" max="7" width="8.75" style="74" customWidth="1"/>
    <col min="8" max="8" width="8.25" style="74" customWidth="1"/>
    <col min="9" max="9" width="8.625" style="74" customWidth="1"/>
    <col min="10" max="10" width="8.25" style="76" customWidth="1"/>
    <col min="11" max="11" width="9.375" style="76" customWidth="1"/>
    <col min="12" max="12" width="8.625" style="76" customWidth="1"/>
    <col min="13" max="13" width="8.875" style="76" customWidth="1"/>
    <col min="14" max="16384" width="8" style="76"/>
  </cols>
  <sheetData>
    <row r="2" spans="1:13" ht="16.5">
      <c r="B2" s="75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</row>
    <row r="3" spans="1:13" ht="16.5">
      <c r="B3" s="7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</row>
    <row r="4" spans="1:13" ht="12.75" customHeight="1">
      <c r="A4" s="74" t="s">
        <v>42</v>
      </c>
      <c r="B4" s="166" t="str">
        <f>Orçamento!B8</f>
        <v>OBRA: REFORMA ESCOLA MARECHAL RONDON</v>
      </c>
      <c r="C4" s="166"/>
      <c r="D4" s="166"/>
      <c r="E4" s="78"/>
      <c r="F4" s="77"/>
      <c r="G4" s="77"/>
      <c r="H4" s="77"/>
      <c r="I4" s="79"/>
    </row>
    <row r="5" spans="1:13">
      <c r="B5" s="166" t="str">
        <f>Orçamento!B10</f>
        <v>ENDEREÇO: RUA SÃO JORGE - BAIRRO SANTA CATARINA - OTACÍLIO COSTA/SC</v>
      </c>
      <c r="C5" s="166"/>
      <c r="D5" s="166"/>
      <c r="E5" s="78"/>
      <c r="F5" s="77"/>
      <c r="G5" s="77"/>
      <c r="H5" s="77"/>
      <c r="I5" s="79"/>
    </row>
    <row r="6" spans="1:13">
      <c r="B6" s="80"/>
      <c r="C6" s="80"/>
      <c r="D6" s="78"/>
      <c r="E6" s="78"/>
      <c r="F6" s="77"/>
      <c r="G6" s="77"/>
      <c r="H6" s="77"/>
      <c r="I6" s="79"/>
    </row>
    <row r="7" spans="1:13" ht="18" customHeight="1">
      <c r="B7" s="80"/>
      <c r="C7" s="163" t="s">
        <v>43</v>
      </c>
      <c r="D7" s="163"/>
      <c r="E7" s="163"/>
      <c r="F7" s="163"/>
      <c r="G7" s="163"/>
      <c r="H7" s="163"/>
      <c r="I7" s="163"/>
      <c r="J7" s="163"/>
      <c r="K7" s="163"/>
      <c r="L7" s="163"/>
      <c r="M7" s="163"/>
    </row>
    <row r="8" spans="1:13">
      <c r="C8" s="81"/>
      <c r="D8" s="81"/>
      <c r="E8" s="82"/>
      <c r="F8" s="82"/>
      <c r="G8" s="82"/>
      <c r="H8" s="82"/>
      <c r="I8" s="82"/>
    </row>
    <row r="9" spans="1:13">
      <c r="A9" s="155" t="s">
        <v>44</v>
      </c>
      <c r="B9" s="156"/>
      <c r="C9" s="83" t="s">
        <v>45</v>
      </c>
      <c r="D9" s="159" t="s">
        <v>46</v>
      </c>
      <c r="E9" s="82"/>
      <c r="F9" s="161" t="s">
        <v>47</v>
      </c>
      <c r="G9" s="162"/>
      <c r="H9" s="161" t="s">
        <v>48</v>
      </c>
      <c r="I9" s="162"/>
      <c r="J9" s="150" t="s">
        <v>49</v>
      </c>
      <c r="K9" s="151"/>
      <c r="L9" s="152" t="s">
        <v>50</v>
      </c>
      <c r="M9" s="152"/>
    </row>
    <row r="10" spans="1:13" ht="25.5">
      <c r="A10" s="157"/>
      <c r="B10" s="158"/>
      <c r="C10" s="84" t="s">
        <v>51</v>
      </c>
      <c r="D10" s="160"/>
      <c r="E10" s="82"/>
      <c r="F10" s="85" t="s">
        <v>52</v>
      </c>
      <c r="G10" s="85" t="s">
        <v>53</v>
      </c>
      <c r="H10" s="85" t="s">
        <v>52</v>
      </c>
      <c r="I10" s="85" t="s">
        <v>53</v>
      </c>
      <c r="J10" s="86" t="s">
        <v>52</v>
      </c>
      <c r="K10" s="86" t="s">
        <v>53</v>
      </c>
      <c r="L10" s="86" t="str">
        <f t="shared" ref="L10:M16" si="0">J10</f>
        <v>% SIMPL.</v>
      </c>
      <c r="M10" s="86" t="str">
        <f t="shared" si="0"/>
        <v>% ACUMUL.</v>
      </c>
    </row>
    <row r="11" spans="1:13" s="96" customFormat="1">
      <c r="A11" s="87" t="s">
        <v>54</v>
      </c>
      <c r="B11" s="88" t="str">
        <f>Orçamento!D17</f>
        <v xml:space="preserve">SERVIÇOS PRELIMINARES </v>
      </c>
      <c r="C11" s="89">
        <f>Orçamento!I19</f>
        <v>1187.0487999999998</v>
      </c>
      <c r="D11" s="90">
        <f>C11/C23</f>
        <v>6.2514864271568191E-3</v>
      </c>
      <c r="E11" s="91"/>
      <c r="F11" s="92">
        <v>100</v>
      </c>
      <c r="G11" s="93">
        <f>F11</f>
        <v>100</v>
      </c>
      <c r="H11" s="93"/>
      <c r="I11" s="93">
        <f>G11</f>
        <v>100</v>
      </c>
      <c r="J11" s="94"/>
      <c r="K11" s="94">
        <v>100</v>
      </c>
      <c r="L11" s="95"/>
      <c r="M11" s="95">
        <f t="shared" si="0"/>
        <v>100</v>
      </c>
    </row>
    <row r="12" spans="1:13" s="96" customFormat="1">
      <c r="A12" s="87" t="s">
        <v>55</v>
      </c>
      <c r="B12" s="88" t="str">
        <f>Orçamento!D21</f>
        <v>ESTRUTURA EM CONCRETO ARMADO</v>
      </c>
      <c r="C12" s="89">
        <f>Orçamento!I23</f>
        <v>6738.2475999999988</v>
      </c>
      <c r="D12" s="90">
        <f>C12/C23</f>
        <v>3.5486378836507827E-2</v>
      </c>
      <c r="E12" s="91"/>
      <c r="F12" s="97">
        <v>100</v>
      </c>
      <c r="G12" s="98">
        <f>F12</f>
        <v>100</v>
      </c>
      <c r="H12" s="98"/>
      <c r="I12" s="98">
        <f>G12</f>
        <v>100</v>
      </c>
      <c r="J12" s="95"/>
      <c r="K12" s="95">
        <v>100</v>
      </c>
      <c r="L12" s="95"/>
      <c r="M12" s="95">
        <f t="shared" si="0"/>
        <v>100</v>
      </c>
    </row>
    <row r="13" spans="1:13" s="96" customFormat="1">
      <c r="A13" s="87" t="s">
        <v>56</v>
      </c>
      <c r="B13" s="88" t="str">
        <f>Orçamento!D25</f>
        <v>PAREDES E DEMOLIÇÕES</v>
      </c>
      <c r="C13" s="89">
        <f>Orçamento!I33</f>
        <v>23159.110863139998</v>
      </c>
      <c r="D13" s="90">
        <f>C13/C23</f>
        <v>0.12196538779698002</v>
      </c>
      <c r="E13" s="91"/>
      <c r="F13" s="97">
        <v>100</v>
      </c>
      <c r="G13" s="98">
        <v>100</v>
      </c>
      <c r="H13" s="98"/>
      <c r="I13" s="98">
        <v>100</v>
      </c>
      <c r="J13" s="95"/>
      <c r="K13" s="95">
        <v>100</v>
      </c>
      <c r="L13" s="95"/>
      <c r="M13" s="95">
        <f t="shared" si="0"/>
        <v>100</v>
      </c>
    </row>
    <row r="14" spans="1:13" s="96" customFormat="1">
      <c r="A14" s="87" t="s">
        <v>57</v>
      </c>
      <c r="B14" s="88" t="s">
        <v>117</v>
      </c>
      <c r="C14" s="89">
        <f>Orçamento!I41</f>
        <v>21171.314603999999</v>
      </c>
      <c r="D14" s="90">
        <f>C14/C23</f>
        <v>0.11149683643332352</v>
      </c>
      <c r="E14" s="91"/>
      <c r="F14" s="97"/>
      <c r="G14" s="98"/>
      <c r="H14" s="98">
        <v>20</v>
      </c>
      <c r="I14" s="98">
        <v>20</v>
      </c>
      <c r="J14" s="95">
        <v>80</v>
      </c>
      <c r="K14" s="95">
        <v>100</v>
      </c>
      <c r="L14" s="95"/>
      <c r="M14" s="95">
        <f t="shared" si="0"/>
        <v>100</v>
      </c>
    </row>
    <row r="15" spans="1:13" s="96" customFormat="1">
      <c r="A15" s="87" t="s">
        <v>58</v>
      </c>
      <c r="B15" s="88" t="str">
        <f>Orçamento!D43</f>
        <v xml:space="preserve">ESQUADRIAS </v>
      </c>
      <c r="C15" s="89">
        <f>Orçamento!I50</f>
        <v>23425.325758799998</v>
      </c>
      <c r="D15" s="90">
        <f>C15/C23</f>
        <v>0.12336738475525626</v>
      </c>
      <c r="E15" s="91"/>
      <c r="F15" s="97"/>
      <c r="G15" s="98"/>
      <c r="H15" s="98">
        <v>100</v>
      </c>
      <c r="I15" s="98">
        <v>100</v>
      </c>
      <c r="J15" s="95"/>
      <c r="K15" s="95">
        <v>100</v>
      </c>
      <c r="L15" s="95"/>
      <c r="M15" s="95">
        <f t="shared" si="0"/>
        <v>100</v>
      </c>
    </row>
    <row r="16" spans="1:13" s="96" customFormat="1" ht="12.75" customHeight="1">
      <c r="A16" s="87" t="s">
        <v>59</v>
      </c>
      <c r="B16" s="88" t="str">
        <f>Orçamento!D52</f>
        <v xml:space="preserve">SISTEMAS DE COBERTURA </v>
      </c>
      <c r="C16" s="89">
        <f>Orçamento!I60</f>
        <v>36716.865788000003</v>
      </c>
      <c r="D16" s="90">
        <f>C16/C23</f>
        <v>0.1933660925493717</v>
      </c>
      <c r="E16" s="91"/>
      <c r="F16" s="97">
        <v>40</v>
      </c>
      <c r="G16" s="98">
        <v>40</v>
      </c>
      <c r="H16" s="98">
        <v>60</v>
      </c>
      <c r="I16" s="98">
        <v>100</v>
      </c>
      <c r="J16" s="95"/>
      <c r="K16" s="95">
        <f>I16+J16</f>
        <v>100</v>
      </c>
      <c r="L16" s="95"/>
      <c r="M16" s="95">
        <f t="shared" si="0"/>
        <v>100</v>
      </c>
    </row>
    <row r="17" spans="1:13" s="96" customFormat="1">
      <c r="A17" s="87" t="s">
        <v>60</v>
      </c>
      <c r="B17" s="99" t="str">
        <f>Orçamento!D62</f>
        <v>REVESTIMENTOS INTERNOS E EXTERNOS</v>
      </c>
      <c r="C17" s="89">
        <f>Orçamento!I66</f>
        <v>15386.496619999998</v>
      </c>
      <c r="D17" s="90">
        <f>C17/C23</f>
        <v>8.1031609468308535E-2</v>
      </c>
      <c r="E17" s="91"/>
      <c r="F17" s="97"/>
      <c r="G17" s="98"/>
      <c r="H17" s="98"/>
      <c r="I17" s="98"/>
      <c r="J17" s="95">
        <v>100</v>
      </c>
      <c r="K17" s="95">
        <v>100</v>
      </c>
      <c r="L17" s="95"/>
      <c r="M17" s="95">
        <f>K17+L17</f>
        <v>100</v>
      </c>
    </row>
    <row r="18" spans="1:13" s="96" customFormat="1">
      <c r="A18" s="87" t="s">
        <v>61</v>
      </c>
      <c r="B18" s="88" t="str">
        <f>Orçamento!D68</f>
        <v>FLOREIRAS</v>
      </c>
      <c r="C18" s="89">
        <f>Orçamento!I71</f>
        <v>3620.9975999999997</v>
      </c>
      <c r="D18" s="90">
        <f>C18/C23</f>
        <v>1.9069660277797693E-2</v>
      </c>
      <c r="E18" s="91"/>
      <c r="F18" s="97"/>
      <c r="G18" s="97"/>
      <c r="H18" s="97"/>
      <c r="I18" s="97"/>
      <c r="J18" s="95">
        <v>100</v>
      </c>
      <c r="K18" s="95">
        <v>100</v>
      </c>
      <c r="L18" s="95"/>
      <c r="M18" s="95">
        <v>100</v>
      </c>
    </row>
    <row r="19" spans="1:13" s="96" customFormat="1">
      <c r="A19" s="87" t="s">
        <v>62</v>
      </c>
      <c r="B19" s="88" t="str">
        <f>Orçamento!D73</f>
        <v xml:space="preserve">PINTURA </v>
      </c>
      <c r="C19" s="89">
        <f>Orçamento!I76</f>
        <v>28825.958889999994</v>
      </c>
      <c r="D19" s="90">
        <f>C19/C23</f>
        <v>0.15180933652484671</v>
      </c>
      <c r="E19" s="91"/>
      <c r="F19" s="97"/>
      <c r="G19" s="97"/>
      <c r="H19" s="97"/>
      <c r="I19" s="97"/>
      <c r="J19" s="95"/>
      <c r="K19" s="94"/>
      <c r="L19" s="95">
        <v>100</v>
      </c>
      <c r="M19" s="95">
        <v>100</v>
      </c>
    </row>
    <row r="20" spans="1:13" s="96" customFormat="1">
      <c r="A20" s="87" t="s">
        <v>63</v>
      </c>
      <c r="B20" s="88" t="str">
        <f>Orçamento!D78</f>
        <v xml:space="preserve">INSTALAÇÕES ELÉTRICAS </v>
      </c>
      <c r="C20" s="89">
        <f>Orçamento!I80</f>
        <v>24688.62</v>
      </c>
      <c r="D20" s="90">
        <f>C20/C23</f>
        <v>0.13002041098498429</v>
      </c>
      <c r="E20" s="91"/>
      <c r="F20" s="97"/>
      <c r="G20" s="98"/>
      <c r="H20" s="98"/>
      <c r="I20" s="98"/>
      <c r="J20" s="95">
        <v>50</v>
      </c>
      <c r="K20" s="95">
        <v>50</v>
      </c>
      <c r="L20" s="95">
        <v>50</v>
      </c>
      <c r="M20" s="95">
        <v>100</v>
      </c>
    </row>
    <row r="21" spans="1:13" s="96" customFormat="1" ht="12.75" customHeight="1">
      <c r="A21" s="87" t="s">
        <v>129</v>
      </c>
      <c r="B21" s="88" t="str">
        <f>Orçamento!D82</f>
        <v>SERVIÇOS FINAIS</v>
      </c>
      <c r="C21" s="89">
        <f>Orçamento!I85</f>
        <v>4962.6619999999994</v>
      </c>
      <c r="D21" s="90">
        <f>C21/C23</f>
        <v>2.6135415945466537E-2</v>
      </c>
      <c r="E21" s="91"/>
      <c r="F21" s="97"/>
      <c r="G21" s="98"/>
      <c r="H21" s="98"/>
      <c r="I21" s="98"/>
      <c r="J21" s="95"/>
      <c r="K21" s="95"/>
      <c r="L21" s="95">
        <v>100</v>
      </c>
      <c r="M21" s="95">
        <v>100</v>
      </c>
    </row>
    <row r="22" spans="1:13">
      <c r="C22" s="100"/>
      <c r="D22" s="101"/>
    </row>
    <row r="23" spans="1:13">
      <c r="A23" s="153" t="s">
        <v>64</v>
      </c>
      <c r="B23" s="153"/>
      <c r="C23" s="103">
        <f>SUM(C11:C21)</f>
        <v>189882.64852394001</v>
      </c>
      <c r="D23" s="104">
        <f>SUM(D11:D21)</f>
        <v>0.99999999999999989</v>
      </c>
      <c r="E23" s="105"/>
      <c r="F23" s="104">
        <f>D11+D12+D13+D16*0.4</f>
        <v>0.24104969008039334</v>
      </c>
      <c r="G23" s="104">
        <f>F23</f>
        <v>0.24104969008039334</v>
      </c>
      <c r="H23" s="104">
        <f>D15+D16*0.6+D14*0.2</f>
        <v>0.26168640757154399</v>
      </c>
      <c r="I23" s="104">
        <f>G23+H23</f>
        <v>0.50273609765193727</v>
      </c>
      <c r="J23" s="104">
        <f>D17+D18+D20*0.5+D14*0.8</f>
        <v>0.2543089443852572</v>
      </c>
      <c r="K23" s="104">
        <f>I23+J23</f>
        <v>0.75704504203719447</v>
      </c>
      <c r="L23" s="104">
        <f>D19+D20*0.5+D21</f>
        <v>0.24295495796280539</v>
      </c>
      <c r="M23" s="104">
        <f>K23+L23</f>
        <v>0.99999999999999989</v>
      </c>
    </row>
    <row r="24" spans="1:13">
      <c r="D24" s="106"/>
      <c r="E24" s="106"/>
      <c r="F24" s="107">
        <f>C23*F23</f>
        <v>45771.153578339996</v>
      </c>
      <c r="G24" s="107">
        <f>F24</f>
        <v>45771.153578339996</v>
      </c>
      <c r="H24" s="107">
        <f>H23*C23</f>
        <v>49689.708152400002</v>
      </c>
      <c r="I24" s="107">
        <f>G24+H24</f>
        <v>95460.861730739998</v>
      </c>
      <c r="J24" s="107">
        <f>J23*C23</f>
        <v>48288.855903199998</v>
      </c>
      <c r="K24" s="107">
        <f>I24+J24</f>
        <v>143749.71763393999</v>
      </c>
      <c r="L24" s="107">
        <f>L23*C23</f>
        <v>46132.930889999996</v>
      </c>
      <c r="M24" s="107">
        <f>K24+L24</f>
        <v>189882.64852393998</v>
      </c>
    </row>
    <row r="25" spans="1:13">
      <c r="D25" s="108"/>
      <c r="E25" s="108"/>
      <c r="F25" s="108"/>
      <c r="G25" s="108"/>
      <c r="H25" s="108"/>
      <c r="I25" s="108"/>
    </row>
    <row r="26" spans="1:13">
      <c r="D26" s="108"/>
      <c r="E26" s="108"/>
      <c r="F26" s="108"/>
      <c r="G26" s="108"/>
      <c r="H26" s="108"/>
      <c r="I26" s="154" t="s">
        <v>80</v>
      </c>
      <c r="J26" s="154"/>
      <c r="K26" s="154"/>
      <c r="L26" s="154"/>
      <c r="M26" s="154"/>
    </row>
    <row r="27" spans="1:13" ht="12.75" customHeight="1">
      <c r="J27" s="74"/>
      <c r="K27" s="74"/>
      <c r="L27" s="74"/>
      <c r="M27" s="74"/>
    </row>
    <row r="28" spans="1:13">
      <c r="B28" s="148"/>
      <c r="C28" s="148"/>
    </row>
    <row r="29" spans="1:13">
      <c r="B29" s="149"/>
      <c r="C29" s="149"/>
    </row>
    <row r="30" spans="1:13">
      <c r="A30" s="76"/>
      <c r="B30" s="76"/>
      <c r="C30" s="148"/>
      <c r="D30" s="148"/>
      <c r="E30" s="148"/>
      <c r="F30" s="148"/>
      <c r="G30" s="76"/>
      <c r="H30" s="76"/>
      <c r="I30" s="76"/>
    </row>
    <row r="31" spans="1:13">
      <c r="A31" s="76"/>
      <c r="B31" s="76"/>
      <c r="C31" s="149"/>
      <c r="D31" s="149"/>
      <c r="E31" s="149"/>
      <c r="F31" s="149"/>
      <c r="G31" s="76"/>
      <c r="H31" s="76"/>
      <c r="I31" s="76"/>
    </row>
    <row r="32" spans="1:13">
      <c r="A32" s="76"/>
      <c r="B32" s="76"/>
      <c r="C32" s="149"/>
      <c r="D32" s="149"/>
      <c r="E32" s="149"/>
      <c r="F32" s="149"/>
      <c r="G32" s="76"/>
      <c r="H32" s="76"/>
      <c r="I32" s="76"/>
    </row>
    <row r="33" spans="1:9">
      <c r="A33" s="76"/>
      <c r="B33" s="76"/>
      <c r="C33" s="149"/>
      <c r="D33" s="149"/>
      <c r="E33" s="149"/>
      <c r="F33" s="149"/>
      <c r="G33" s="76"/>
      <c r="H33" s="76"/>
      <c r="I33" s="76"/>
    </row>
  </sheetData>
  <mergeCells count="19">
    <mergeCell ref="C7:M7"/>
    <mergeCell ref="C2:M2"/>
    <mergeCell ref="C3:M3"/>
    <mergeCell ref="B5:D5"/>
    <mergeCell ref="B4:D4"/>
    <mergeCell ref="L9:M9"/>
    <mergeCell ref="A23:B23"/>
    <mergeCell ref="I26:M26"/>
    <mergeCell ref="B29:C29"/>
    <mergeCell ref="B28:C28"/>
    <mergeCell ref="A9:B10"/>
    <mergeCell ref="D9:D10"/>
    <mergeCell ref="F9:G9"/>
    <mergeCell ref="H9:I9"/>
    <mergeCell ref="C30:F30"/>
    <mergeCell ref="C31:F31"/>
    <mergeCell ref="C32:F32"/>
    <mergeCell ref="C33:F33"/>
    <mergeCell ref="J9:K9"/>
  </mergeCells>
  <pageMargins left="0.511811024" right="0.511811024" top="0.78740157499999996" bottom="0.78740157499999996" header="0.31496062000000002" footer="0.31496062000000002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Orçamento</vt:lpstr>
      <vt:lpstr>Cronograma</vt:lpstr>
      <vt:lpstr>Orçamento!Area_de_impressao</vt:lpstr>
      <vt:lpstr>Orçamento!Titulos_de_impressao</vt:lpstr>
    </vt:vector>
  </TitlesOfParts>
  <Company>Fnde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27421740104</dc:creator>
  <cp:lastModifiedBy>Cliente</cp:lastModifiedBy>
  <cp:lastPrinted>2016-06-09T00:09:25Z</cp:lastPrinted>
  <dcterms:created xsi:type="dcterms:W3CDTF">2012-10-15T18:57:41Z</dcterms:created>
  <dcterms:modified xsi:type="dcterms:W3CDTF">2016-06-09T00:09:29Z</dcterms:modified>
</cp:coreProperties>
</file>